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9200" windowHeight="11760" activeTab="0"/>
  </bookViews>
  <sheets>
    <sheet name="日本語ページ(記入例）" sheetId="1" r:id="rId1"/>
    <sheet name="英語ページ（記入例）" sheetId="2" r:id="rId2"/>
    <sheet name="掲載申込書（記入見本）" sheetId="3" r:id="rId3"/>
    <sheet name="選択肢" sheetId="4" state="hidden" r:id="rId4"/>
  </sheets>
  <definedNames>
    <definedName name="_xlnm.Print_Area" localSheetId="1">'英語ページ（記入例）'!$F$1:$AJ$29</definedName>
    <definedName name="_xlnm.Print_Area" localSheetId="2">'掲載申込書（記入見本）'!$A$1:$J$108</definedName>
    <definedName name="_xlnm.Print_Area" localSheetId="0">'日本語ページ(記入例）'!$F$1:$AJ$28</definedName>
  </definedNames>
  <calcPr fullCalcOnLoad="1"/>
</workbook>
</file>

<file path=xl/sharedStrings.xml><?xml version="1.0" encoding="utf-8"?>
<sst xmlns="http://schemas.openxmlformats.org/spreadsheetml/2006/main" count="503" uniqueCount="286">
  <si>
    <t>ＴＥＬ</t>
  </si>
  <si>
    <t>ＦＡＸ</t>
  </si>
  <si>
    <t>連絡担当者</t>
  </si>
  <si>
    <t>所　属</t>
  </si>
  <si>
    <t>氏　名</t>
  </si>
  <si>
    <t>E-Mail</t>
  </si>
  <si>
    <t>役　職</t>
  </si>
  <si>
    <t>ＵＲＬ</t>
  </si>
  <si>
    <t>主要製品</t>
  </si>
  <si>
    <t>連絡先
所在地</t>
  </si>
  <si>
    <t>本社所在地</t>
  </si>
  <si>
    <t>掲載内容①（企業情報）</t>
  </si>
  <si>
    <t>掲載内容②（想定する販路、取扱い製品・技術・加工について）</t>
  </si>
  <si>
    <t>※商談ガイドのカテゴリ分けに利用します。「『誰に』、『何を』売りたいのか」を、簡潔にご記載ください。</t>
  </si>
  <si>
    <t>掲載内容③（得意分野、提供できる技術）</t>
  </si>
  <si>
    <t>商社機能</t>
  </si>
  <si>
    <t>取引先・取引実績</t>
  </si>
  <si>
    <t>掲載内容④（工場に関する情報）</t>
  </si>
  <si>
    <t>※商談ガイドに掲載可能な情報を入力してください。</t>
  </si>
  <si>
    <t>工場見学</t>
  </si>
  <si>
    <t>従業員数</t>
  </si>
  <si>
    <t>資本金</t>
  </si>
  <si>
    <t>提出先：東京商工会議所葛飾支部</t>
  </si>
  <si>
    <t>創業年</t>
  </si>
  <si>
    <t>年</t>
  </si>
  <si>
    <t>名</t>
  </si>
  <si>
    <t>万円</t>
  </si>
  <si>
    <t>katsu-guide@tokyo-cci.or.jp</t>
  </si>
  <si>
    <t>ふりがな</t>
  </si>
  <si>
    <t>（例：葛飾第１工場、葛飾第２工場、千葉工場など）</t>
  </si>
  <si>
    <t>（例：埼玉工場、台湾工場など）</t>
  </si>
  <si>
    <t>〒</t>
  </si>
  <si>
    <t>1.金属</t>
  </si>
  <si>
    <t>2.金型</t>
  </si>
  <si>
    <t>3.めっき</t>
  </si>
  <si>
    <t>4.プラスチック</t>
  </si>
  <si>
    <t>5.ゴム</t>
  </si>
  <si>
    <t>6.機械</t>
  </si>
  <si>
    <t>7.繊維・服飾</t>
  </si>
  <si>
    <t>8.電気機械</t>
  </si>
  <si>
    <t>9.ガラス</t>
  </si>
  <si>
    <t>10.建築材料</t>
  </si>
  <si>
    <t>11.印刷</t>
  </si>
  <si>
    <t>12.食品</t>
  </si>
  <si>
    <t>13.生活雑貨</t>
  </si>
  <si>
    <t>14.玩具</t>
  </si>
  <si>
    <t>15.文房具</t>
  </si>
  <si>
    <t>16.紙</t>
  </si>
  <si>
    <t>17.革製品</t>
  </si>
  <si>
    <t>18.家具</t>
  </si>
  <si>
    <t>19.伝統工芸</t>
  </si>
  <si>
    <t>20.その他</t>
  </si>
  <si>
    <t>1.メーカー</t>
  </si>
  <si>
    <t>2.商社</t>
  </si>
  <si>
    <t>3.建設業</t>
  </si>
  <si>
    <t>4.流通小売業</t>
  </si>
  <si>
    <t>5.サービス業</t>
  </si>
  <si>
    <t>6.飲食業</t>
  </si>
  <si>
    <t>7.官公庁・大学等</t>
  </si>
  <si>
    <t xml:space="preserve">8.その他:  </t>
  </si>
  <si>
    <t>想定する販路</t>
  </si>
  <si>
    <t>業種</t>
  </si>
  <si>
    <t>1.可（要予約）</t>
  </si>
  <si>
    <t>2.不可</t>
  </si>
  <si>
    <t>ＯＥＭ</t>
  </si>
  <si>
    <t>1.あり</t>
  </si>
  <si>
    <t>2.なし</t>
  </si>
  <si>
    <t>1.可</t>
  </si>
  <si>
    <t>1.メーカー</t>
  </si>
  <si>
    <t>2.商社</t>
  </si>
  <si>
    <t>3.建設業</t>
  </si>
  <si>
    <t>4.流通小売業</t>
  </si>
  <si>
    <t>7.官公庁・学校等</t>
  </si>
  <si>
    <t>（</t>
  </si>
  <si>
    <t>）</t>
  </si>
  <si>
    <t>その他の例</t>
  </si>
  <si>
    <t>代表者・氏名</t>
  </si>
  <si>
    <t>1.金属</t>
  </si>
  <si>
    <t>2.金型</t>
  </si>
  <si>
    <t>3.めっき</t>
  </si>
  <si>
    <t>4.プラスチック</t>
  </si>
  <si>
    <t>5.ゴム</t>
  </si>
  <si>
    <t>6.機械</t>
  </si>
  <si>
    <t>7.繊維・服飾</t>
  </si>
  <si>
    <t>8.電気機械</t>
  </si>
  <si>
    <t>9.ガラス</t>
  </si>
  <si>
    <t>10.建築材料</t>
  </si>
  <si>
    <t>11.印刷</t>
  </si>
  <si>
    <t>12.食品</t>
  </si>
  <si>
    <t>13.生活雑貨</t>
  </si>
  <si>
    <t>14.玩具</t>
  </si>
  <si>
    <t>15.文房具</t>
  </si>
  <si>
    <t>16.紙</t>
  </si>
  <si>
    <t>17.革製品</t>
  </si>
  <si>
    <t>18.家具</t>
  </si>
  <si>
    <t>19.伝統工芸</t>
  </si>
  <si>
    <t>企業PR文</t>
  </si>
  <si>
    <t>その他の情報</t>
  </si>
  <si>
    <t>1.ＯＥＭ可　2.ＯＥＭ不可</t>
  </si>
  <si>
    <t>1.商社機能あり　2.商社機能なし</t>
  </si>
  <si>
    <t>自社工場</t>
  </si>
  <si>
    <t>協力工場</t>
  </si>
  <si>
    <t>生産設備</t>
  </si>
  <si>
    <t>見本市への出展</t>
  </si>
  <si>
    <t>企業名・屋号</t>
  </si>
  <si>
    <r>
      <t>想定する販路</t>
    </r>
    <r>
      <rPr>
        <sz val="9"/>
        <color indexed="8"/>
        <rFont val="ＭＳ 明朝"/>
        <family val="1"/>
      </rPr>
      <t xml:space="preserve">
</t>
    </r>
    <r>
      <rPr>
        <sz val="9"/>
        <color indexed="10"/>
        <rFont val="ＭＳ 明朝"/>
        <family val="1"/>
      </rPr>
      <t>あてはまるものをチェック
※複数選択可</t>
    </r>
  </si>
  <si>
    <r>
      <t>業種</t>
    </r>
    <r>
      <rPr>
        <sz val="9"/>
        <color indexed="10"/>
        <rFont val="ＭＳ 明朝"/>
        <family val="1"/>
      </rPr>
      <t xml:space="preserve">
※複数選択可</t>
    </r>
  </si>
  <si>
    <t>その他の情報</t>
  </si>
  <si>
    <t>1.工場見学可、2．工場見学不可</t>
  </si>
  <si>
    <t>今後、東京商工会議所から上記E-mailに販路開拓に関するご案内をお送りしてもよろしいでしょうか？</t>
  </si>
  <si>
    <t>※上記（⑤商談に関する問合せ先）と違う場合は下記にご記入ください。</t>
  </si>
  <si>
    <r>
      <t>※下記内容は、商談ガイドには、</t>
    </r>
    <r>
      <rPr>
        <u val="single"/>
        <sz val="9"/>
        <color indexed="10"/>
        <rFont val="ＭＳ 明朝"/>
        <family val="1"/>
      </rPr>
      <t>掲載されません</t>
    </r>
    <r>
      <rPr>
        <sz val="9"/>
        <color indexed="10"/>
        <rFont val="ＭＳ 明朝"/>
        <family val="1"/>
      </rPr>
      <t>。</t>
    </r>
  </si>
  <si>
    <t>E-Mailへの案内</t>
  </si>
  <si>
    <t>ご担当者、上記と同じ</t>
  </si>
  <si>
    <t>とうきょうしょうこう</t>
  </si>
  <si>
    <t>創業年（西暦）</t>
  </si>
  <si>
    <t>http://www.tosho-xxxx.co.jp</t>
  </si>
  <si>
    <t>東京商工　株式会社</t>
  </si>
  <si>
    <t>オリジナルの技術。ｱﾌﾀｰｻｰﾋﾞｽ、ﾛｯﾄ対応等のﾒﾘｯﾄ等。どのようなｼｰﾝでお役に立てる等。</t>
  </si>
  <si>
    <t>東京都葛飾区青戸７－２－１</t>
  </si>
  <si>
    <t>125-0062</t>
  </si>
  <si>
    <t>125-0062</t>
  </si>
  <si>
    <t>東京都葛飾区青戸７－２－１</t>
  </si>
  <si>
    <t>とうきょう　じろう</t>
  </si>
  <si>
    <t>03-3838-5657</t>
  </si>
  <si>
    <t>03-3838-5656</t>
  </si>
  <si>
    <t>本店営業部</t>
  </si>
  <si>
    <t>取締役部長</t>
  </si>
  <si>
    <t>xxxxx@tosho.co.jp</t>
  </si>
  <si>
    <t>カメラレンズ（NNCシリーズ、AAAレンズ）、眼鏡レンズ（カラーレンズ）</t>
  </si>
  <si>
    <t>カメラ用、メガネ用機能性レンズのメーカーです。○○レンズ（屈折率○）、○○機能性レンズに加え、同技術を活用した○○などにも対応可能。人間の目にやさしいとされる○～○○mmの分野では、国内メーカー、商社を中心にお取引をいただいております。開発、試作から携わり、海外工場での生産対応も可能であることから、○○○～大ロットの取引にも対応させていただきます。</t>
  </si>
  <si>
    <t>写真１</t>
  </si>
  <si>
    <t>写真２</t>
  </si>
  <si>
    <t>掲載ページ</t>
  </si>
  <si>
    <t>業種</t>
  </si>
  <si>
    <t>見本市出展</t>
  </si>
  <si>
    <t>メーカー</t>
  </si>
  <si>
    <t>商社</t>
  </si>
  <si>
    <t>建設業</t>
  </si>
  <si>
    <t>流通小売業</t>
  </si>
  <si>
    <t>サービス業</t>
  </si>
  <si>
    <t>飲食業</t>
  </si>
  <si>
    <t>官公庁・学校等</t>
  </si>
  <si>
    <t>金属</t>
  </si>
  <si>
    <t>金型</t>
  </si>
  <si>
    <t>めっき</t>
  </si>
  <si>
    <t>プラスチック</t>
  </si>
  <si>
    <t>ゴム</t>
  </si>
  <si>
    <t>機械</t>
  </si>
  <si>
    <t>繊維・服飾</t>
  </si>
  <si>
    <t>電気機械</t>
  </si>
  <si>
    <t>ガラス</t>
  </si>
  <si>
    <t>建築材料</t>
  </si>
  <si>
    <t>印刷</t>
  </si>
  <si>
    <t>食品</t>
  </si>
  <si>
    <t>生活雑貨</t>
  </si>
  <si>
    <t>玩具</t>
  </si>
  <si>
    <t>文房具</t>
  </si>
  <si>
    <t>紙</t>
  </si>
  <si>
    <t>革製品</t>
  </si>
  <si>
    <t>家具</t>
  </si>
  <si>
    <t>伝統工芸</t>
  </si>
  <si>
    <t>その他</t>
  </si>
  <si>
    <t>業種→</t>
  </si>
  <si>
    <t>企業名・屋号→</t>
  </si>
  <si>
    <t>年</t>
  </si>
  <si>
    <t>名</t>
  </si>
  <si>
    <t>万円</t>
  </si>
  <si>
    <t>東京太郎</t>
  </si>
  <si>
    <t>●代表者</t>
  </si>
  <si>
    <t>●従業員数</t>
  </si>
  <si>
    <t>●資本金</t>
  </si>
  <si>
    <t>●創業年</t>
  </si>
  <si>
    <t>切断機R21358、研削機KL56843、加工機ABB-21</t>
  </si>
  <si>
    <t>←企業PR</t>
  </si>
  <si>
    <t>←工場概要</t>
  </si>
  <si>
    <t>←取引等</t>
  </si>
  <si>
    <t>←問合せ先</t>
  </si>
  <si>
    <t>↑企業概要</t>
  </si>
  <si>
    <t>文字</t>
  </si>
  <si>
    <t>●本社</t>
  </si>
  <si>
    <t>東京次郎</t>
  </si>
  <si>
    <t>←URL</t>
  </si>
  <si>
    <t>↑問合せ先</t>
  </si>
  <si>
    <t>製品・技術→</t>
  </si>
  <si>
    <t>（記　入　見　本）</t>
  </si>
  <si>
    <t>【商談ガイド掲載にあたる注意事項】</t>
  </si>
  <si>
    <r>
      <rPr>
        <b/>
        <sz val="10"/>
        <color indexed="8"/>
        <rFont val="ＭＳ 明朝"/>
        <family val="1"/>
      </rPr>
      <t>注意！</t>
    </r>
    <r>
      <rPr>
        <sz val="10"/>
        <color indexed="8"/>
        <rFont val="ＭＳ 明朝"/>
        <family val="1"/>
      </rPr>
      <t xml:space="preserve">
</t>
    </r>
    <r>
      <rPr>
        <b/>
        <sz val="10"/>
        <color indexed="8"/>
        <rFont val="ＭＳ 明朝"/>
        <family val="1"/>
      </rPr>
      <t>「①当申込書」、「②画像データ」の</t>
    </r>
    <r>
      <rPr>
        <b/>
        <u val="single"/>
        <sz val="10"/>
        <color indexed="8"/>
        <rFont val="ＭＳ 明朝"/>
        <family val="1"/>
      </rPr>
      <t>ファイル名の最初に企業名を必ず入れてご送付願います。</t>
    </r>
    <r>
      <rPr>
        <sz val="10"/>
        <color indexed="8"/>
        <rFont val="ＭＳ 明朝"/>
        <family val="1"/>
      </rPr>
      <t xml:space="preserve">
（例：</t>
    </r>
    <r>
      <rPr>
        <u val="single"/>
        <sz val="10"/>
        <color indexed="8"/>
        <rFont val="ＭＳ 明朝"/>
        <family val="1"/>
      </rPr>
      <t>東京商工㈱</t>
    </r>
    <r>
      <rPr>
        <sz val="10"/>
        <color indexed="8"/>
        <rFont val="ＭＳ 明朝"/>
        <family val="1"/>
      </rPr>
      <t>ガイドブック掲載申込書.xls、</t>
    </r>
    <r>
      <rPr>
        <u val="single"/>
        <sz val="10"/>
        <color indexed="8"/>
        <rFont val="ＭＳ 明朝"/>
        <family val="1"/>
      </rPr>
      <t>東京商工㈱</t>
    </r>
    <r>
      <rPr>
        <sz val="10"/>
        <color indexed="8"/>
        <rFont val="ＭＳ 明朝"/>
        <family val="1"/>
      </rPr>
      <t>01.jpg、</t>
    </r>
    <r>
      <rPr>
        <u val="single"/>
        <sz val="10"/>
        <color indexed="8"/>
        <rFont val="ＭＳ 明朝"/>
        <family val="1"/>
      </rPr>
      <t>東京商工㈱</t>
    </r>
    <r>
      <rPr>
        <sz val="10"/>
        <color indexed="8"/>
        <rFont val="ＭＳ 明朝"/>
        <family val="1"/>
      </rPr>
      <t>02.jpg）
　　　↑企業名　　　　　　　　　　　　　　　↑企業名　　　　　↑企業名</t>
    </r>
  </si>
  <si>
    <t>※ご記入頂きました情報は、東京商工会議所および業務委託会社（㈱○○○）が、商談ガイドの制作および取材、内容確認等のご連絡のために利用します。
※E-mailへのご案内を「可」とご回答された方には、東京商工会議所より販路開拓に関するご案内をお送りすることがあります。</t>
  </si>
  <si>
    <t>「葛飾ものづくり企業ガイドブック2018(英語版)」掲載お申込書</t>
  </si>
  <si>
    <r>
      <t>　「葛飾ものづくり企業ガイドブック2018（英語版）」への掲載をご希望の方は、当申込書に必要事項をご記入の上、</t>
    </r>
    <r>
      <rPr>
        <b/>
        <u val="single"/>
        <sz val="11"/>
        <color indexed="10"/>
        <rFont val="ＭＳ 明朝"/>
        <family val="1"/>
      </rPr>
      <t>①当申込書（Excel形式）</t>
    </r>
    <r>
      <rPr>
        <sz val="11"/>
        <color indexed="10"/>
        <rFont val="ＭＳ 明朝"/>
        <family val="1"/>
      </rPr>
      <t>、</t>
    </r>
    <r>
      <rPr>
        <b/>
        <u val="single"/>
        <sz val="11"/>
        <color indexed="10"/>
        <rFont val="ＭＳ 明朝"/>
        <family val="1"/>
      </rPr>
      <t>②掲載写真の画像データ2枚</t>
    </r>
    <r>
      <rPr>
        <u val="single"/>
        <sz val="11"/>
        <color indexed="10"/>
        <rFont val="ＭＳ 明朝"/>
        <family val="1"/>
      </rPr>
      <t>（JPG形式、1枚のサイズ：１～５MB）</t>
    </r>
    <r>
      <rPr>
        <sz val="11"/>
        <color indexed="10"/>
        <rFont val="ＭＳ 明朝"/>
        <family val="1"/>
      </rPr>
      <t>を上記メールアドレスに添付の上、お申込み願います。</t>
    </r>
  </si>
  <si>
    <t>Picture 1</t>
  </si>
  <si>
    <t>Picture 2</t>
  </si>
  <si>
    <t>Own factory</t>
  </si>
  <si>
    <t>Production equipment</t>
  </si>
  <si>
    <t>Subcontract factory</t>
  </si>
  <si>
    <t>●Representative</t>
  </si>
  <si>
    <t>Trading company function</t>
  </si>
  <si>
    <t>●Head office</t>
  </si>
  <si>
    <t>●Employees</t>
  </si>
  <si>
    <t>●Founded</t>
  </si>
  <si>
    <t>Factory tour allowed 
(reservation required)</t>
  </si>
  <si>
    <t>●Sales</t>
  </si>
  <si>
    <t>03-3838-5656</t>
  </si>
  <si>
    <t>●売上高</t>
  </si>
  <si>
    <t>葛飾工場</t>
  </si>
  <si>
    <t>・締切は厳守してください。
・掲載社数を超えた場合、町工場見本市2018出展者を優先に、先着順とさせていただきます。
・掲載内容により、お申込み後に追加で取材をさせていただく場合がございます。
・紙面の都合上、写真・文章等を編集・割愛させていただく場合がございます。
・所定の締切までに提出物の不足がある、連絡がつかない等の場合は、
　掲載を遠慮させていただく場合がございます。
・当ガイドブックをご利用の事業所様および事業所様と第三者間において生じたトラブル等による損害・不利益等について、当所はいかなる責任も負いません。</t>
  </si>
  <si>
    <t>　本ガイドブックは、２０１８年２月８～９日に東京国際フォーラムにて開催する「町工場見本市２０１８」の会場で配布します。下記より貴事業所の「町工場見本市２０１８」への出展について、選択してください。</t>
  </si>
  <si>
    <t>売上高</t>
  </si>
  <si>
    <t xml:space="preserve">●問合せ先   </t>
  </si>
  <si>
    <t>●Contact information (Inquiry e-mail only)</t>
  </si>
  <si>
    <t>福井工場</t>
  </si>
  <si>
    <t>OEM possible</t>
  </si>
  <si>
    <t>電話：</t>
  </si>
  <si>
    <t>ﾌｧｯｸｽ：03-3838-5657</t>
  </si>
  <si>
    <t>Eメール：xxxx@tosho.co.jp</t>
  </si>
  <si>
    <t>掲載内容⑤商談に関する問合せ先</t>
  </si>
  <si>
    <t>切断機R21358、研削機KL56843、加工機ABB-21</t>
  </si>
  <si>
    <t>原稿校正時における掲載内容に関する問合せ先</t>
  </si>
  <si>
    <t>【掲載内容入力フォーム】</t>
  </si>
  <si>
    <r>
      <t xml:space="preserve">自社工場
※自由記述
</t>
    </r>
    <r>
      <rPr>
        <sz val="8"/>
        <color indexed="10"/>
        <rFont val="ＭＳ 明朝"/>
        <family val="1"/>
      </rPr>
      <t>日本語：原則15文字以内
英語：原則30文字以内</t>
    </r>
  </si>
  <si>
    <r>
      <t xml:space="preserve">協力工場
※自由記述
</t>
    </r>
    <r>
      <rPr>
        <sz val="8"/>
        <color indexed="10"/>
        <rFont val="ＭＳ 明朝"/>
        <family val="1"/>
      </rPr>
      <t>日本語：原則15文字以内
英語：原則30文字以内</t>
    </r>
  </si>
  <si>
    <t>掲載内容⑥商談に関する問合せ先（日本語版企業ページ）</t>
  </si>
  <si>
    <t>とうきょう　さぶろう</t>
  </si>
  <si>
    <t>東京三郎</t>
  </si>
  <si>
    <t>　 本店営業部 常務取締役 東京三郎</t>
  </si>
  <si>
    <t>常務取締役</t>
  </si>
  <si>
    <t>　本ガイドブックは下記掲載内容入力フォームの情報をもとに、英語版の企業ページを掲載します。専門家により技術英語の翻訳を希望する場合、日本語で入力された情報を、専門家により技術英語にて翻訳いたします。下記欄より、貴事業所の掲載について選択してください。</t>
  </si>
  <si>
    <t>E-Mail</t>
  </si>
  <si>
    <t>※商談ガイドに掲載を希望する問合せ項目について入力してください）</t>
  </si>
  <si>
    <t>※前ページ（⑤・⑥）と違う場合は下記にご記入ください。</t>
  </si>
  <si>
    <r>
      <t xml:space="preserve">主要製品・技術
</t>
    </r>
    <r>
      <rPr>
        <sz val="9"/>
        <color indexed="10"/>
        <rFont val="ＭＳ 明朝"/>
        <family val="1"/>
      </rPr>
      <t>※端的にわかりやすく
入力してください</t>
    </r>
  </si>
  <si>
    <r>
      <t>　</t>
    </r>
    <r>
      <rPr>
        <sz val="12"/>
        <color indexed="8"/>
        <rFont val="ＭＳ 明朝"/>
        <family val="1"/>
      </rPr>
      <t>主な目的</t>
    </r>
  </si>
  <si>
    <t>ＵＲＬ（日本語版）</t>
  </si>
  <si>
    <t>ＵＲＬ（英語版）</t>
  </si>
  <si>
    <t>ターゲット→</t>
  </si>
  <si>
    <t>目的→</t>
  </si>
  <si>
    <t>Ｔarget:</t>
  </si>
  <si>
    <t>Interest:</t>
  </si>
  <si>
    <t xml:space="preserve">実績
(取引先・
表彰歴・
特許等）
</t>
  </si>
  <si>
    <t>Actual results</t>
  </si>
  <si>
    <t>1,000,000 USD</t>
  </si>
  <si>
    <t>300,000 USD</t>
  </si>
  <si>
    <t>○○カメラ株式会社、○○メガネ株式会社、株式会社○○ジャパンなど国内取引先多数。
表彰歴：平成○○年度　葛飾ブランド葛飾町工場物語認定、平成○○年度　葛飾区優良工場　メディア掲載：読売新聞など　保有特許：「SSSSSレンズ」特許第000000号、特許第000000号（取得国：日本）</t>
  </si>
  <si>
    <t>その他</t>
  </si>
  <si>
    <t>（申込締切：2017年8月31日）</t>
  </si>
  <si>
    <t>＜英語ページ（記入例）＞</t>
  </si>
  <si>
    <t>＜日本語ページ（記入例）＞</t>
  </si>
  <si>
    <r>
      <t xml:space="preserve">※想定する販路の事業者に対して、「こんなことができます！」、「同業他社とこういう点が違います！」といった貴社の強みや独自性、貴社の技術や製品等でお客様のお役に立てるシーン等について、簡潔にＰＲしてください。
</t>
    </r>
    <r>
      <rPr>
        <u val="single"/>
        <sz val="9"/>
        <color indexed="10"/>
        <rFont val="ＭＳ 明朝"/>
        <family val="1"/>
      </rPr>
      <t>※商談ガイドに掲載可能な情報を入力してください。</t>
    </r>
  </si>
  <si>
    <r>
      <t xml:space="preserve">実績
</t>
    </r>
    <r>
      <rPr>
        <sz val="8"/>
        <color indexed="10"/>
        <rFont val="ＭＳ 明朝"/>
        <family val="1"/>
      </rPr>
      <t>日本語：原則150文字以内
英語：原則300文字以内
(取引先・取引実績・表彰歴、メディア掲載、保有する知的財産権、ＩＳＯ規格等)</t>
    </r>
  </si>
  <si>
    <t xml:space="preserve">           　 ●Capital</t>
  </si>
  <si>
    <t>興味ある海外取引：</t>
  </si>
  <si>
    <t>ターゲット：</t>
  </si>
  <si>
    <r>
      <t xml:space="preserve">企業PR文
（自由記述）
強み等
</t>
    </r>
    <r>
      <rPr>
        <sz val="8"/>
        <color indexed="10"/>
        <rFont val="ＭＳ 明朝"/>
        <family val="1"/>
      </rPr>
      <t xml:space="preserve">
日本語：原則200文字以内
英語：原則400文字以内</t>
    </r>
  </si>
  <si>
    <t>(英訳）</t>
  </si>
  <si>
    <t>(英訳）</t>
  </si>
  <si>
    <t>Our company is a manufacturer of functional lens for camera and eyeglasses.In addition to ○○ lens (refractive index ○), ○ ○ functional lens, it can also correspond to ○ ○ etc. utilizing the same technology.In the field of ○ ○ ○ ○ mm, which is considered to be friendly to human eyes, we are trading mainly on domestic manufacturers and trading companies.</t>
  </si>
  <si>
    <r>
      <t xml:space="preserve">生産設備
※自由記述
</t>
    </r>
    <r>
      <rPr>
        <sz val="8"/>
        <color indexed="10"/>
        <rFont val="ＭＳ 明朝"/>
        <family val="1"/>
      </rPr>
      <t>日本語：原則30文字以内
英語：原則100文字以内</t>
    </r>
  </si>
  <si>
    <t>（英訳）</t>
  </si>
  <si>
    <t>Katsushika factory</t>
  </si>
  <si>
    <t>Fukui factory</t>
  </si>
  <si>
    <t>Cutting machine R21358, grinding machine KL 56843, processing machine ABB-21</t>
  </si>
  <si>
    <t>○ ○ Camera Co., Ltd., ○ ○ Glasses Co., Ltd., ○○ Japan Co., Ltd. and many domestic business partners.
Award history: Part○ Katsushika brand Katsushika cho factory story certification, 20○○ Yatsushiro Newspaper, NHK etc. Published media: "SSSSS lens" patent number 000000, patent number 000000</t>
  </si>
  <si>
    <t>7-2-1 Aoto, Katsushika-ku, Tokyo</t>
  </si>
  <si>
    <t>Tokyo shoko Corporation</t>
  </si>
  <si>
    <t>Tokyo taro</t>
  </si>
  <si>
    <t>Tosho Jiro</t>
  </si>
  <si>
    <t xml:space="preserve">Head office sales department </t>
  </si>
  <si>
    <t xml:space="preserve"> Director</t>
  </si>
  <si>
    <t>　E-mail：</t>
  </si>
  <si>
    <t>Camera lens (NNC series, AAA lens), spectacle lens (color lens)</t>
  </si>
  <si>
    <t>（英語版のホームページが別にある場合入力してください）</t>
  </si>
  <si>
    <t xml:space="preserve">http://www.tokyo-shoko-xxxx.co.jp
</t>
  </si>
  <si>
    <t>代表者名 とうしょう　たろう</t>
  </si>
  <si>
    <t>Trading company</t>
  </si>
  <si>
    <t>　　Construction industry</t>
  </si>
  <si>
    <t>Distribution retailing</t>
  </si>
  <si>
    <t>　　Service industry</t>
  </si>
  <si>
    <t>Restaurant business</t>
  </si>
  <si>
    <t>Develop sales channel</t>
  </si>
  <si>
    <t>Technical offering</t>
  </si>
  <si>
    <t>Metal</t>
  </si>
  <si>
    <t xml:space="preserve">Mold </t>
  </si>
  <si>
    <t>plastic</t>
  </si>
  <si>
    <t>Glass</t>
  </si>
  <si>
    <t>　　　　Purchase</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</si>
</sst>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137">
    <font>
      <sz val="11"/>
      <color theme="1"/>
      <name val="Calibri"/>
      <family val="3"/>
    </font>
    <font>
      <sz val="11"/>
      <color indexed="8"/>
      <name val="ＭＳ Ｐゴシック"/>
      <family val="3"/>
    </font>
    <font>
      <sz val="6"/>
      <name val="ＭＳ Ｐゴシック"/>
      <family val="3"/>
    </font>
    <font>
      <sz val="11"/>
      <name val="ＭＳ 明朝"/>
      <family val="1"/>
    </font>
    <font>
      <sz val="9"/>
      <name val="Meiryo UI"/>
      <family val="3"/>
    </font>
    <font>
      <sz val="9"/>
      <color indexed="8"/>
      <name val="ＭＳ 明朝"/>
      <family val="1"/>
    </font>
    <font>
      <sz val="9"/>
      <color indexed="10"/>
      <name val="ＭＳ 明朝"/>
      <family val="1"/>
    </font>
    <font>
      <u val="single"/>
      <sz val="9"/>
      <color indexed="10"/>
      <name val="ＭＳ 明朝"/>
      <family val="1"/>
    </font>
    <font>
      <sz val="11"/>
      <color indexed="10"/>
      <name val="ＭＳ 明朝"/>
      <family val="1"/>
    </font>
    <font>
      <sz val="9"/>
      <name val="ＭＳ 明朝"/>
      <family val="1"/>
    </font>
    <font>
      <b/>
      <u val="single"/>
      <sz val="11"/>
      <color indexed="10"/>
      <name val="ＭＳ 明朝"/>
      <family val="1"/>
    </font>
    <font>
      <u val="single"/>
      <sz val="11"/>
      <color indexed="10"/>
      <name val="ＭＳ 明朝"/>
      <family val="1"/>
    </font>
    <font>
      <sz val="10"/>
      <color indexed="8"/>
      <name val="ＭＳ 明朝"/>
      <family val="1"/>
    </font>
    <font>
      <b/>
      <sz val="10"/>
      <color indexed="8"/>
      <name val="ＭＳ 明朝"/>
      <family val="1"/>
    </font>
    <font>
      <b/>
      <u val="single"/>
      <sz val="10"/>
      <color indexed="8"/>
      <name val="ＭＳ 明朝"/>
      <family val="1"/>
    </font>
    <font>
      <u val="single"/>
      <sz val="10"/>
      <color indexed="8"/>
      <name val="ＭＳ 明朝"/>
      <family val="1"/>
    </font>
    <font>
      <b/>
      <sz val="9"/>
      <name val="ＭＳ 明朝"/>
      <family val="1"/>
    </font>
    <font>
      <sz val="11"/>
      <color indexed="8"/>
      <name val="ＭＳ 明朝"/>
      <family val="1"/>
    </font>
    <font>
      <sz val="8"/>
      <color indexed="10"/>
      <name val="ＭＳ 明朝"/>
      <family val="1"/>
    </font>
    <font>
      <sz val="12"/>
      <color indexed="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sz val="11"/>
      <color indexed="13"/>
      <name val="ＭＳ 明朝"/>
      <family val="1"/>
    </font>
    <font>
      <b/>
      <sz val="11"/>
      <color indexed="8"/>
      <name val="ＭＳ 明朝"/>
      <family val="1"/>
    </font>
    <font>
      <sz val="9"/>
      <color indexed="13"/>
      <name val="ＭＳ 明朝"/>
      <family val="1"/>
    </font>
    <font>
      <b/>
      <sz val="9"/>
      <color indexed="8"/>
      <name val="ＭＳ 明朝"/>
      <family val="1"/>
    </font>
    <font>
      <b/>
      <sz val="14"/>
      <color indexed="9"/>
      <name val="ＭＳ Ｐゴシック"/>
      <family val="3"/>
    </font>
    <font>
      <sz val="8"/>
      <color indexed="8"/>
      <name val="ＭＳ Ｐゴシック"/>
      <family val="3"/>
    </font>
    <font>
      <sz val="9"/>
      <color indexed="8"/>
      <name val="ＭＳ Ｐゴシック"/>
      <family val="3"/>
    </font>
    <font>
      <sz val="9"/>
      <name val="ＭＳ Ｐゴシック"/>
      <family val="3"/>
    </font>
    <font>
      <sz val="11"/>
      <color indexed="51"/>
      <name val="ＭＳ Ｐゴシック"/>
      <family val="3"/>
    </font>
    <font>
      <sz val="8"/>
      <color indexed="9"/>
      <name val="ＭＳ Ｐゴシック"/>
      <family val="3"/>
    </font>
    <font>
      <b/>
      <sz val="9"/>
      <color indexed="60"/>
      <name val="ＭＳ Ｐゴシック"/>
      <family val="3"/>
    </font>
    <font>
      <sz val="8"/>
      <name val="ＭＳ Ｐゴシック"/>
      <family val="3"/>
    </font>
    <font>
      <sz val="8"/>
      <color indexed="60"/>
      <name val="ＭＳ Ｐゴシック"/>
      <family val="3"/>
    </font>
    <font>
      <b/>
      <sz val="11"/>
      <color indexed="10"/>
      <name val="ＭＳ Ｐ明朝"/>
      <family val="1"/>
    </font>
    <font>
      <b/>
      <sz val="9"/>
      <color indexed="10"/>
      <name val="ＭＳ Ｐ明朝"/>
      <family val="1"/>
    </font>
    <font>
      <b/>
      <sz val="11"/>
      <color indexed="60"/>
      <name val="ＭＳ Ｐゴシック"/>
      <family val="3"/>
    </font>
    <font>
      <sz val="11"/>
      <color indexed="47"/>
      <name val="ＭＳ Ｐゴシック"/>
      <family val="3"/>
    </font>
    <font>
      <sz val="10"/>
      <color indexed="8"/>
      <name val="ＭＳ Ｐゴシック"/>
      <family val="3"/>
    </font>
    <font>
      <sz val="10"/>
      <color indexed="9"/>
      <name val="ＭＳ Ｐゴシック"/>
      <family val="3"/>
    </font>
    <font>
      <sz val="6"/>
      <color indexed="60"/>
      <name val="ＭＳ Ｐゴシック"/>
      <family val="3"/>
    </font>
    <font>
      <b/>
      <sz val="8"/>
      <name val="ＭＳ Ｐゴシック"/>
      <family val="3"/>
    </font>
    <font>
      <b/>
      <sz val="9"/>
      <name val="ＭＳ Ｐゴシック"/>
      <family val="3"/>
    </font>
    <font>
      <sz val="9"/>
      <color indexed="60"/>
      <name val="ＭＳ Ｐゴシック"/>
      <family val="3"/>
    </font>
    <font>
      <b/>
      <sz val="9"/>
      <color indexed="8"/>
      <name val="ＭＳ Ｐゴシック"/>
      <family val="3"/>
    </font>
    <font>
      <b/>
      <sz val="14"/>
      <color indexed="8"/>
      <name val="ＭＳ 明朝"/>
      <family val="1"/>
    </font>
    <font>
      <b/>
      <sz val="16"/>
      <color indexed="8"/>
      <name val="ＭＳ Ｐゴシック"/>
      <family val="3"/>
    </font>
    <font>
      <b/>
      <sz val="18"/>
      <color indexed="8"/>
      <name val="ＭＳ Ｐゴシック"/>
      <family val="3"/>
    </font>
    <font>
      <sz val="6"/>
      <color indexed="8"/>
      <name val="ＭＳ Ｐゴシック"/>
      <family val="3"/>
    </font>
    <font>
      <sz val="7"/>
      <name val="ＭＳ Ｐゴシック"/>
      <family val="3"/>
    </font>
    <font>
      <sz val="7"/>
      <color indexed="8"/>
      <name val="ＭＳ Ｐゴシック"/>
      <family val="3"/>
    </font>
    <font>
      <b/>
      <sz val="8"/>
      <color indexed="8"/>
      <name val="ＭＳ Ｐゴシック"/>
      <family val="3"/>
    </font>
    <font>
      <sz val="8"/>
      <color indexed="8"/>
      <name val="ＭＳ 明朝"/>
      <family val="1"/>
    </font>
    <font>
      <sz val="10"/>
      <color indexed="8"/>
      <name val="ＭＳ ゴシック"/>
      <family val="3"/>
    </font>
    <font>
      <b/>
      <sz val="12"/>
      <color indexed="8"/>
      <name val="ＭＳ 明朝"/>
      <family val="1"/>
    </font>
    <font>
      <b/>
      <sz val="9"/>
      <color indexed="8"/>
      <name val="HG丸ｺﾞｼｯｸM-PRO"/>
      <family val="3"/>
    </font>
    <font>
      <sz val="9"/>
      <color indexed="8"/>
      <name val="HG丸ｺﾞｼｯｸM-PRO"/>
      <family val="3"/>
    </font>
    <font>
      <b/>
      <sz val="10"/>
      <color indexed="8"/>
      <name val="HG丸ｺﾞｼｯｸM-PRO"/>
      <family val="3"/>
    </font>
    <font>
      <sz val="6"/>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1"/>
      <color theme="1"/>
      <name val="ＭＳ 明朝"/>
      <family val="1"/>
    </font>
    <font>
      <sz val="11"/>
      <color rgb="FFFFFF00"/>
      <name val="ＭＳ 明朝"/>
      <family val="1"/>
    </font>
    <font>
      <b/>
      <sz val="11"/>
      <color theme="1"/>
      <name val="ＭＳ 明朝"/>
      <family val="1"/>
    </font>
    <font>
      <sz val="9"/>
      <color rgb="FFFF0000"/>
      <name val="ＭＳ 明朝"/>
      <family val="1"/>
    </font>
    <font>
      <sz val="9"/>
      <color rgb="FFFFFF00"/>
      <name val="ＭＳ 明朝"/>
      <family val="1"/>
    </font>
    <font>
      <sz val="9"/>
      <color theme="1"/>
      <name val="ＭＳ 明朝"/>
      <family val="1"/>
    </font>
    <font>
      <sz val="11"/>
      <color rgb="FFFF0000"/>
      <name val="ＭＳ 明朝"/>
      <family val="1"/>
    </font>
    <font>
      <b/>
      <sz val="9"/>
      <color theme="1"/>
      <name val="ＭＳ 明朝"/>
      <family val="1"/>
    </font>
    <font>
      <u val="single"/>
      <sz val="9"/>
      <color rgb="FFFF0000"/>
      <name val="ＭＳ 明朝"/>
      <family val="1"/>
    </font>
    <font>
      <b/>
      <sz val="14"/>
      <color theme="0"/>
      <name val="Calibri"/>
      <family val="3"/>
    </font>
    <font>
      <sz val="8"/>
      <color theme="1"/>
      <name val="Calibri"/>
      <family val="3"/>
    </font>
    <font>
      <sz val="9"/>
      <color theme="1"/>
      <name val="Calibri"/>
      <family val="3"/>
    </font>
    <font>
      <sz val="9"/>
      <name val="Calibri"/>
      <family val="3"/>
    </font>
    <font>
      <sz val="11"/>
      <color theme="9" tint="0.5999900102615356"/>
      <name val="Calibri"/>
      <family val="3"/>
    </font>
    <font>
      <sz val="8"/>
      <color theme="0"/>
      <name val="Calibri"/>
      <family val="3"/>
    </font>
    <font>
      <b/>
      <sz val="9"/>
      <color rgb="FFC00000"/>
      <name val="Calibri"/>
      <family val="3"/>
    </font>
    <font>
      <sz val="8"/>
      <name val="Calibri"/>
      <family val="3"/>
    </font>
    <font>
      <sz val="8"/>
      <color rgb="FFC00000"/>
      <name val="Calibri"/>
      <family val="3"/>
    </font>
    <font>
      <b/>
      <sz val="11"/>
      <color rgb="FFFF0000"/>
      <name val="ＭＳ Ｐ明朝"/>
      <family val="1"/>
    </font>
    <font>
      <b/>
      <sz val="9"/>
      <color rgb="FFFF0000"/>
      <name val="ＭＳ Ｐ明朝"/>
      <family val="1"/>
    </font>
    <font>
      <b/>
      <sz val="11"/>
      <color rgb="FFC00000"/>
      <name val="Calibri"/>
      <family val="3"/>
    </font>
    <font>
      <sz val="11"/>
      <color theme="9" tint="0.7999799847602844"/>
      <name val="Calibri"/>
      <family val="3"/>
    </font>
    <font>
      <sz val="10"/>
      <color theme="1"/>
      <name val="Calibri"/>
      <family val="3"/>
    </font>
    <font>
      <sz val="10"/>
      <color theme="0"/>
      <name val="Calibri"/>
      <family val="3"/>
    </font>
    <font>
      <sz val="6"/>
      <color rgb="FFC00000"/>
      <name val="Calibri"/>
      <family val="3"/>
    </font>
    <font>
      <b/>
      <sz val="8"/>
      <name val="Calibri"/>
      <family val="3"/>
    </font>
    <font>
      <b/>
      <sz val="9"/>
      <name val="Calibri"/>
      <family val="3"/>
    </font>
    <font>
      <sz val="9"/>
      <color rgb="FFC00000"/>
      <name val="Calibri"/>
      <family val="3"/>
    </font>
    <font>
      <b/>
      <sz val="9"/>
      <color theme="1"/>
      <name val="Calibri"/>
      <family val="3"/>
    </font>
    <font>
      <sz val="8"/>
      <color rgb="FFFF0000"/>
      <name val="ＭＳ 明朝"/>
      <family val="1"/>
    </font>
    <font>
      <b/>
      <sz val="14"/>
      <color theme="1"/>
      <name val="ＭＳ 明朝"/>
      <family val="1"/>
    </font>
    <font>
      <b/>
      <sz val="16"/>
      <color theme="1"/>
      <name val="Calibri"/>
      <family val="3"/>
    </font>
    <font>
      <b/>
      <sz val="18"/>
      <color theme="1"/>
      <name val="Calibri"/>
      <family val="3"/>
    </font>
    <font>
      <sz val="6"/>
      <color theme="1"/>
      <name val="Calibri"/>
      <family val="3"/>
    </font>
    <font>
      <sz val="7"/>
      <name val="Calibri"/>
      <family val="3"/>
    </font>
    <font>
      <sz val="7"/>
      <color theme="1"/>
      <name val="Calibri"/>
      <family val="3"/>
    </font>
    <font>
      <b/>
      <sz val="8"/>
      <color theme="1"/>
      <name val="Calibri"/>
      <family val="3"/>
    </font>
    <font>
      <sz val="8"/>
      <color theme="1"/>
      <name val="ＭＳ 明朝"/>
      <family val="1"/>
    </font>
    <font>
      <b/>
      <sz val="12"/>
      <color theme="1"/>
      <name val="ＭＳ 明朝"/>
      <family val="1"/>
    </font>
    <font>
      <sz val="10"/>
      <color theme="1"/>
      <name val="ＭＳ 明朝"/>
      <family val="1"/>
    </font>
    <font>
      <sz val="10"/>
      <color theme="1"/>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00000"/>
        <bgColor indexed="64"/>
      </patternFill>
    </fill>
    <fill>
      <patternFill patternType="solid">
        <fgColor theme="9" tint="-0.24997000396251678"/>
        <bgColor indexed="64"/>
      </patternFill>
    </fill>
    <fill>
      <patternFill patternType="solid">
        <fgColor rgb="FFFFC000"/>
        <bgColor indexed="64"/>
      </patternFill>
    </fill>
    <fill>
      <patternFill patternType="solid">
        <fgColor rgb="FFFFFF00"/>
        <bgColor indexed="64"/>
      </patternFill>
    </fill>
    <fill>
      <patternFill patternType="solid">
        <fgColor rgb="FFFCD5B4"/>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hair"/>
      <top style="medium"/>
      <bottom style="thin"/>
    </border>
    <border>
      <left style="hair"/>
      <right/>
      <top style="thin"/>
      <bottom style="hair"/>
    </border>
    <border>
      <left/>
      <right style="thin"/>
      <top style="thin"/>
      <bottom style="thin"/>
    </border>
    <border>
      <left style="thin"/>
      <right/>
      <top style="thin"/>
      <bottom style="thin"/>
    </border>
    <border>
      <left style="thin"/>
      <right style="hair"/>
      <top style="thin"/>
      <bottom style="thin"/>
    </border>
    <border>
      <left style="medium"/>
      <right style="hair"/>
      <top style="thin"/>
      <bottom style="medium"/>
    </border>
    <border>
      <left/>
      <right/>
      <top style="medium"/>
      <bottom/>
    </border>
    <border>
      <left/>
      <right/>
      <top style="thin"/>
      <bottom/>
    </border>
    <border>
      <left style="hair"/>
      <right/>
      <top style="medium"/>
      <bottom style="hair"/>
    </border>
    <border>
      <left style="thin"/>
      <right style="hair"/>
      <top style="medium"/>
      <bottom style="hair"/>
    </border>
    <border>
      <left style="thin"/>
      <right style="hair"/>
      <top/>
      <bottom style="thin"/>
    </border>
    <border>
      <left/>
      <right/>
      <top/>
      <bottom style="thin"/>
    </border>
    <border>
      <left>
        <color indexed="63"/>
      </left>
      <right>
        <color indexed="63"/>
      </right>
      <top>
        <color indexed="63"/>
      </top>
      <bottom style="thin">
        <color rgb="FFC00000"/>
      </bottom>
    </border>
    <border>
      <left style="thin">
        <color rgb="FFC00000"/>
      </left>
      <right style="thin">
        <color rgb="FFC00000"/>
      </right>
      <top style="thin">
        <color rgb="FFC00000"/>
      </top>
      <bottom style="thin">
        <color rgb="FFC00000"/>
      </bottom>
    </border>
    <border>
      <left>
        <color indexed="63"/>
      </left>
      <right style="medium"/>
      <top style="thin"/>
      <bottom style="thin"/>
    </border>
    <border>
      <left/>
      <right style="medium"/>
      <top/>
      <bottom style="thin"/>
    </border>
    <border>
      <left/>
      <right style="medium"/>
      <top style="medium"/>
      <bottom/>
    </border>
    <border>
      <left/>
      <right style="medium"/>
      <top style="thin"/>
      <bottom/>
    </border>
    <border>
      <left style="medium"/>
      <right>
        <color indexed="63"/>
      </right>
      <top>
        <color indexed="63"/>
      </top>
      <bottom>
        <color indexed="63"/>
      </bottom>
    </border>
    <border>
      <left>
        <color indexed="63"/>
      </left>
      <right style="medium"/>
      <top>
        <color indexed="63"/>
      </top>
      <bottom>
        <color indexed="63"/>
      </bottom>
    </border>
    <border>
      <left style="hair"/>
      <right/>
      <top style="thin"/>
      <bottom style="thin"/>
    </border>
    <border>
      <left/>
      <right/>
      <top/>
      <bottom style="medium"/>
    </border>
    <border>
      <left>
        <color indexed="63"/>
      </left>
      <right style="medium"/>
      <top>
        <color indexed="63"/>
      </top>
      <bottom style="medium"/>
    </border>
    <border>
      <left style="medium"/>
      <right>
        <color indexed="63"/>
      </right>
      <top>
        <color indexed="63"/>
      </top>
      <bottom style="medium"/>
    </border>
    <border>
      <left style="thin"/>
      <right style="hair"/>
      <top style="hair"/>
      <bottom style="medium"/>
    </border>
    <border>
      <left/>
      <right style="hair"/>
      <top/>
      <bottom style="thin"/>
    </border>
    <border>
      <left style="medium"/>
      <right style="hair"/>
      <top style="medium"/>
      <bottom style="medium"/>
    </border>
    <border>
      <left style="medium"/>
      <right style="hair"/>
      <top style="thin"/>
      <bottom style="thin"/>
    </border>
    <border>
      <left style="medium"/>
      <right style="hair"/>
      <top style="hair"/>
      <bottom>
        <color indexed="63"/>
      </bottom>
    </border>
    <border>
      <left>
        <color indexed="63"/>
      </left>
      <right>
        <color indexed="63"/>
      </right>
      <top style="thin">
        <color rgb="FFC00000"/>
      </top>
      <bottom>
        <color indexed="63"/>
      </bottom>
    </border>
    <border>
      <left>
        <color indexed="63"/>
      </left>
      <right style="thin">
        <color rgb="FFC00000"/>
      </right>
      <top style="thin">
        <color rgb="FFC00000"/>
      </top>
      <bottom>
        <color indexed="63"/>
      </bottom>
    </border>
    <border>
      <left>
        <color indexed="63"/>
      </left>
      <right style="thin">
        <color rgb="FFC00000"/>
      </right>
      <top>
        <color indexed="63"/>
      </top>
      <bottom>
        <color indexed="63"/>
      </bottom>
    </border>
    <border>
      <left>
        <color indexed="63"/>
      </left>
      <right style="thin">
        <color rgb="FFC00000"/>
      </right>
      <top>
        <color indexed="63"/>
      </top>
      <bottom style="thin">
        <color rgb="FFC00000"/>
      </bottom>
    </border>
    <border>
      <left style="thin">
        <color rgb="FFC00000"/>
      </left>
      <right>
        <color indexed="63"/>
      </right>
      <top style="thin">
        <color rgb="FFC00000"/>
      </top>
      <bottom style="thin">
        <color rgb="FFC00000"/>
      </bottom>
    </border>
    <border>
      <left>
        <color indexed="63"/>
      </left>
      <right>
        <color indexed="63"/>
      </right>
      <top style="thin">
        <color rgb="FFC00000"/>
      </top>
      <bottom style="thin">
        <color rgb="FFC00000"/>
      </bottom>
    </border>
    <border>
      <left>
        <color indexed="63"/>
      </left>
      <right style="thin">
        <color rgb="FFC00000"/>
      </right>
      <top style="thin">
        <color rgb="FFC00000"/>
      </top>
      <bottom style="thin">
        <color rgb="FFC00000"/>
      </bottom>
    </border>
    <border>
      <left style="thin">
        <color rgb="FFC00000"/>
      </left>
      <right>
        <color indexed="63"/>
      </right>
      <top style="thin">
        <color rgb="FFC00000"/>
      </top>
      <bottom>
        <color indexed="63"/>
      </bottom>
    </border>
    <border>
      <left style="thin">
        <color rgb="FFC00000"/>
      </left>
      <right>
        <color indexed="63"/>
      </right>
      <top>
        <color indexed="63"/>
      </top>
      <bottom>
        <color indexed="63"/>
      </bottom>
    </border>
    <border>
      <left style="thin">
        <color rgb="FFC00000"/>
      </left>
      <right>
        <color indexed="63"/>
      </right>
      <top>
        <color indexed="63"/>
      </top>
      <bottom style="thin">
        <color rgb="FFC00000"/>
      </bottom>
    </border>
    <border>
      <left style="thin">
        <color rgb="FFC00000"/>
      </left>
      <right style="thin">
        <color rgb="FFC00000"/>
      </right>
      <top style="thin">
        <color rgb="FFC00000"/>
      </top>
      <bottom>
        <color indexed="63"/>
      </bottom>
    </border>
    <border>
      <left style="thin">
        <color rgb="FFC00000"/>
      </left>
      <right style="thin">
        <color rgb="FFC00000"/>
      </right>
      <top>
        <color indexed="63"/>
      </top>
      <bottom>
        <color indexed="63"/>
      </bottom>
    </border>
    <border>
      <left style="thin">
        <color rgb="FFC00000"/>
      </left>
      <right style="thin">
        <color rgb="FFC00000"/>
      </right>
      <top>
        <color indexed="63"/>
      </top>
      <bottom style="thin">
        <color rgb="FFC00000"/>
      </bottom>
    </border>
    <border>
      <left style="medium"/>
      <right style="hair"/>
      <top/>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hair"/>
      <top style="thin"/>
      <bottom/>
    </border>
    <border>
      <left style="medium"/>
      <right style="hair"/>
      <top/>
      <bottom/>
    </border>
    <border>
      <left style="medium"/>
      <right style="hair"/>
      <top/>
      <bottom style="thin"/>
    </border>
    <border>
      <left style="hair"/>
      <right/>
      <top/>
      <bottom/>
    </border>
    <border>
      <left style="hair"/>
      <right/>
      <top/>
      <bottom style="thin"/>
    </border>
    <border>
      <left style="thin"/>
      <right>
        <color indexed="63"/>
      </right>
      <top style="hair"/>
      <bottom>
        <color indexed="63"/>
      </bottom>
    </border>
    <border>
      <left>
        <color indexed="63"/>
      </left>
      <right style="thin"/>
      <top style="hair"/>
      <bottom>
        <color indexed="63"/>
      </bottom>
    </border>
    <border>
      <left/>
      <right/>
      <top style="thin"/>
      <bottom style="thin"/>
    </border>
    <border>
      <left style="hair"/>
      <right style="hair"/>
      <top/>
      <bottom style="thin"/>
    </border>
    <border>
      <left style="hair"/>
      <right style="thin"/>
      <top/>
      <bottom style="thin"/>
    </border>
    <border>
      <left style="hair"/>
      <right/>
      <top style="hair"/>
      <bottom style="thin"/>
    </border>
    <border>
      <left/>
      <right style="hair"/>
      <top style="hair"/>
      <bottom style="thin"/>
    </border>
    <border>
      <left style="hair"/>
      <right style="hair"/>
      <top style="medium"/>
      <bottom style="hair"/>
    </border>
    <border>
      <left style="hair"/>
      <right style="thin"/>
      <top style="medium"/>
      <bottom style="hair"/>
    </border>
    <border>
      <left/>
      <right/>
      <top style="hair"/>
      <bottom style="thin"/>
    </border>
    <border>
      <left/>
      <right style="medium"/>
      <top style="hair"/>
      <bottom style="thin"/>
    </border>
    <border>
      <left style="hair"/>
      <right/>
      <top style="thin"/>
      <bottom/>
    </border>
    <border>
      <left/>
      <right/>
      <top style="thin"/>
      <bottom style="hair"/>
    </border>
    <border>
      <left/>
      <right style="medium"/>
      <top style="thin"/>
      <bottom style="hair"/>
    </border>
    <border>
      <left style="hair"/>
      <right>
        <color indexed="63"/>
      </right>
      <top style="hair"/>
      <bottom style="hair"/>
    </border>
    <border>
      <left/>
      <right style="medium"/>
      <top style="hair"/>
      <bottom style="hair"/>
    </border>
    <border>
      <left>
        <color indexed="63"/>
      </left>
      <right>
        <color indexed="63"/>
      </right>
      <top style="hair"/>
      <bottom style="hair"/>
    </border>
    <border>
      <left>
        <color indexed="63"/>
      </left>
      <right style="thin"/>
      <top style="hair"/>
      <bottom style="hair"/>
    </border>
    <border>
      <left style="medium"/>
      <right style="hair"/>
      <top style="medium"/>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top style="thin"/>
      <bottom style="medium"/>
    </border>
    <border>
      <left/>
      <right style="medium"/>
      <top style="thin"/>
      <bottom style="medium"/>
    </border>
    <border>
      <left/>
      <right style="thin"/>
      <top/>
      <bottom style="thin"/>
    </border>
    <border>
      <left/>
      <right/>
      <top style="medium"/>
      <bottom style="hair"/>
    </border>
    <border>
      <left/>
      <right style="thin"/>
      <top style="medium"/>
      <bottom style="hair"/>
    </border>
    <border>
      <left/>
      <right style="hair"/>
      <top style="medium"/>
      <bottom/>
    </border>
    <border>
      <left/>
      <right style="hair"/>
      <top/>
      <bottom style="hair"/>
    </border>
    <border>
      <left style="hair"/>
      <right/>
      <top style="medium"/>
      <bottom/>
    </border>
    <border>
      <left style="hair"/>
      <right/>
      <top/>
      <bottom style="hair"/>
    </border>
    <border>
      <left/>
      <right style="medium"/>
      <top/>
      <bottom style="hair"/>
    </border>
    <border>
      <left>
        <color indexed="63"/>
      </left>
      <right style="hair"/>
      <top style="hair"/>
      <bottom style="hair"/>
    </border>
    <border>
      <left style="hair"/>
      <right style="hair"/>
      <top/>
      <bottom style="hair"/>
    </border>
    <border>
      <left style="hair"/>
      <right style="thin"/>
      <top/>
      <bottom style="hair"/>
    </border>
    <border>
      <left style="thin"/>
      <right>
        <color indexed="63"/>
      </right>
      <top style="thin"/>
      <bottom style="hair"/>
    </border>
    <border>
      <left style="hair"/>
      <right>
        <color indexed="63"/>
      </right>
      <top style="medium"/>
      <bottom style="medium"/>
    </border>
    <border>
      <left style="medium"/>
      <right/>
      <top style="thin"/>
      <bottom style="medium"/>
    </border>
    <border>
      <left style="hair"/>
      <right/>
      <top style="thin"/>
      <bottom style="medium"/>
    </border>
    <border>
      <left/>
      <right style="thin"/>
      <top style="thin"/>
      <bottom style="hair"/>
    </border>
    <border>
      <left>
        <color indexed="63"/>
      </left>
      <right>
        <color indexed="63"/>
      </right>
      <top>
        <color indexed="63"/>
      </top>
      <bottom style="hair"/>
    </border>
    <border>
      <left style="thin"/>
      <right/>
      <top style="medium"/>
      <bottom style="thin"/>
    </border>
    <border>
      <left/>
      <right/>
      <top style="medium"/>
      <bottom style="thin"/>
    </border>
    <border>
      <left/>
      <right style="medium"/>
      <top style="medium"/>
      <bottom style="thin"/>
    </border>
    <border>
      <left style="medium"/>
      <right>
        <color indexed="63"/>
      </right>
      <top style="medium"/>
      <bottom>
        <color indexed="63"/>
      </bottom>
    </border>
    <border>
      <left/>
      <right style="thin"/>
      <top style="medium"/>
      <bottom>
        <color indexed="63"/>
      </bottom>
    </border>
    <border>
      <left style="medium"/>
      <right>
        <color indexed="63"/>
      </right>
      <top style="thin"/>
      <bottom>
        <color indexed="63"/>
      </bottom>
    </border>
    <border>
      <left>
        <color indexed="63"/>
      </left>
      <right style="hair"/>
      <top style="hair"/>
      <bottom>
        <color indexed="63"/>
      </bottom>
    </border>
    <border>
      <left>
        <color indexed="63"/>
      </left>
      <right style="hair"/>
      <top>
        <color indexed="63"/>
      </top>
      <bottom>
        <color indexed="63"/>
      </bottom>
    </border>
    <border>
      <left style="hair"/>
      <right/>
      <top/>
      <bottom style="medium"/>
    </border>
    <border>
      <left/>
      <right style="hair"/>
      <top/>
      <bottom style="medium"/>
    </border>
    <border>
      <left/>
      <right style="thin"/>
      <top>
        <color indexed="63"/>
      </top>
      <bottom>
        <color indexed="63"/>
      </bottom>
    </border>
    <border>
      <left/>
      <right style="thin"/>
      <top/>
      <bottom style="medium"/>
    </border>
    <border>
      <left/>
      <right style="hair"/>
      <top style="medium"/>
      <bottom style="hair"/>
    </border>
    <border>
      <left style="hair"/>
      <right style="hair"/>
      <top style="thin"/>
      <bottom style="hair"/>
    </border>
    <border>
      <left style="hair"/>
      <right style="thin"/>
      <top style="thin"/>
      <bottom style="hair"/>
    </border>
    <border>
      <left/>
      <right style="medium"/>
      <top style="medium"/>
      <bottom style="hair"/>
    </border>
    <border>
      <left style="hair"/>
      <right/>
      <top style="hair"/>
      <bottom style="medium"/>
    </border>
    <border>
      <left/>
      <right style="medium"/>
      <top style="hair"/>
      <bottom style="medium"/>
    </border>
    <border>
      <left/>
      <right style="hair"/>
      <top style="thin"/>
      <bottom style="hair"/>
    </border>
    <border>
      <left style="thin"/>
      <right style="hair"/>
      <top style="thin"/>
      <bottom/>
    </border>
    <border>
      <left style="thin"/>
      <right style="hair"/>
      <top/>
      <bottom>
        <color indexed="63"/>
      </bottom>
    </border>
    <border>
      <left style="thin"/>
      <right style="hair"/>
      <top style="hair"/>
      <bottom>
        <color indexed="63"/>
      </bottom>
    </border>
    <border>
      <left style="thin"/>
      <right style="hair"/>
      <top/>
      <bottom style="medium"/>
    </border>
    <border>
      <left>
        <color indexed="63"/>
      </left>
      <right style="hair"/>
      <top style="hair"/>
      <bottom style="medium"/>
    </border>
    <border>
      <left/>
      <right/>
      <top style="hair"/>
      <bottom style="medium"/>
    </border>
    <border>
      <left>
        <color indexed="63"/>
      </left>
      <right style="thin"/>
      <top style="hair"/>
      <bottom style="medium"/>
    </border>
    <border>
      <left style="thin"/>
      <right style="hair"/>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81"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93" fillId="0" borderId="0" applyNumberFormat="0" applyFill="0" applyBorder="0" applyAlignment="0" applyProtection="0"/>
    <xf numFmtId="0" fontId="94" fillId="32" borderId="0" applyNumberFormat="0" applyBorder="0" applyAlignment="0" applyProtection="0"/>
  </cellStyleXfs>
  <cellXfs count="438">
    <xf numFmtId="0" fontId="0" fillId="0" borderId="0" xfId="0" applyFont="1" applyAlignment="1">
      <alignment vertical="center"/>
    </xf>
    <xf numFmtId="0" fontId="3" fillId="0" borderId="0" xfId="0" applyFont="1" applyAlignment="1">
      <alignment vertical="center"/>
    </xf>
    <xf numFmtId="0" fontId="95" fillId="0" borderId="0" xfId="0" applyFont="1" applyAlignment="1">
      <alignment vertical="center"/>
    </xf>
    <xf numFmtId="0" fontId="95" fillId="0" borderId="10" xfId="0" applyFont="1" applyBorder="1" applyAlignment="1">
      <alignment vertical="center"/>
    </xf>
    <xf numFmtId="0" fontId="0" fillId="0" borderId="0" xfId="0" applyAlignment="1">
      <alignment horizontal="left" vertical="center"/>
    </xf>
    <xf numFmtId="0" fontId="81" fillId="33" borderId="0" xfId="43" applyFill="1" applyAlignment="1" applyProtection="1">
      <alignment vertical="center"/>
      <protection locked="0"/>
    </xf>
    <xf numFmtId="0" fontId="96" fillId="33" borderId="0" xfId="0" applyFont="1" applyFill="1" applyAlignment="1" applyProtection="1">
      <alignment vertical="center"/>
      <protection/>
    </xf>
    <xf numFmtId="0" fontId="96" fillId="33" borderId="0" xfId="0" applyFont="1" applyFill="1" applyAlignment="1" applyProtection="1">
      <alignment horizontal="right" vertical="center"/>
      <protection/>
    </xf>
    <xf numFmtId="0" fontId="97" fillId="0" borderId="0" xfId="0" applyFont="1" applyFill="1" applyAlignment="1" applyProtection="1">
      <alignment vertical="center"/>
      <protection/>
    </xf>
    <xf numFmtId="0" fontId="96" fillId="0" borderId="0" xfId="0" applyFont="1" applyFill="1" applyAlignment="1" applyProtection="1">
      <alignment vertical="center"/>
      <protection/>
    </xf>
    <xf numFmtId="0" fontId="96" fillId="0" borderId="0" xfId="0" applyFont="1" applyAlignment="1" applyProtection="1">
      <alignment vertical="center"/>
      <protection/>
    </xf>
    <xf numFmtId="0" fontId="96" fillId="33" borderId="0" xfId="0" applyFont="1" applyFill="1" applyAlignment="1" applyProtection="1">
      <alignment horizontal="left" vertical="center"/>
      <protection/>
    </xf>
    <xf numFmtId="0" fontId="98" fillId="33" borderId="0" xfId="0" applyFont="1" applyFill="1" applyAlignment="1" applyProtection="1">
      <alignment vertical="center"/>
      <protection/>
    </xf>
    <xf numFmtId="0" fontId="98" fillId="33" borderId="0" xfId="0" applyFont="1" applyFill="1" applyAlignment="1" applyProtection="1">
      <alignment horizontal="left" vertical="center"/>
      <protection/>
    </xf>
    <xf numFmtId="0" fontId="99" fillId="33" borderId="0" xfId="0" applyFont="1" applyFill="1" applyAlignment="1" applyProtection="1">
      <alignment vertical="center"/>
      <protection/>
    </xf>
    <xf numFmtId="0" fontId="96" fillId="0" borderId="11" xfId="0" applyFont="1" applyBorder="1" applyAlignment="1" applyProtection="1">
      <alignment horizontal="center" vertical="center" wrapText="1"/>
      <protection/>
    </xf>
    <xf numFmtId="0" fontId="96" fillId="33" borderId="12" xfId="0" applyFont="1" applyFill="1" applyBorder="1" applyAlignment="1" applyProtection="1">
      <alignment horizontal="center" vertical="center"/>
      <protection/>
    </xf>
    <xf numFmtId="178" fontId="96" fillId="0" borderId="13" xfId="0" applyNumberFormat="1" applyFont="1" applyBorder="1" applyAlignment="1" applyProtection="1">
      <alignment horizontal="center" vertical="center" wrapText="1"/>
      <protection/>
    </xf>
    <xf numFmtId="0" fontId="96" fillId="0" borderId="14" xfId="0" applyFont="1" applyBorder="1" applyAlignment="1" applyProtection="1">
      <alignment horizontal="center" vertical="center" wrapText="1"/>
      <protection/>
    </xf>
    <xf numFmtId="0" fontId="96" fillId="0" borderId="13" xfId="0" applyFont="1" applyBorder="1" applyAlignment="1" applyProtection="1">
      <alignment horizontal="center" vertical="center" wrapText="1"/>
      <protection/>
    </xf>
    <xf numFmtId="0" fontId="96" fillId="0" borderId="15" xfId="0" applyFont="1" applyBorder="1" applyAlignment="1" applyProtection="1">
      <alignment horizontal="center" vertical="center" wrapText="1"/>
      <protection/>
    </xf>
    <xf numFmtId="0" fontId="96" fillId="0" borderId="16" xfId="0" applyFont="1" applyBorder="1" applyAlignment="1" applyProtection="1">
      <alignment horizontal="center" vertical="center" wrapText="1"/>
      <protection/>
    </xf>
    <xf numFmtId="0" fontId="97" fillId="0" borderId="0" xfId="0" applyFont="1" applyFill="1" applyBorder="1" applyAlignment="1" applyProtection="1">
      <alignment vertical="center"/>
      <protection/>
    </xf>
    <xf numFmtId="0" fontId="96" fillId="33" borderId="0" xfId="0" applyFont="1" applyFill="1" applyBorder="1" applyAlignment="1" applyProtection="1">
      <alignment horizontal="distributed" vertical="center" wrapText="1" indent="1"/>
      <protection/>
    </xf>
    <xf numFmtId="0" fontId="96" fillId="33" borderId="0" xfId="0" applyFont="1" applyFill="1" applyBorder="1" applyAlignment="1" applyProtection="1">
      <alignment horizontal="center" vertical="center" wrapText="1"/>
      <protection/>
    </xf>
    <xf numFmtId="0" fontId="96" fillId="0" borderId="0" xfId="0" applyFont="1" applyFill="1" applyBorder="1" applyAlignment="1" applyProtection="1">
      <alignment vertical="center"/>
      <protection/>
    </xf>
    <xf numFmtId="0" fontId="96" fillId="0" borderId="0" xfId="0" applyFont="1" applyBorder="1" applyAlignment="1" applyProtection="1">
      <alignment vertical="center"/>
      <protection/>
    </xf>
    <xf numFmtId="0" fontId="100" fillId="0" borderId="0" xfId="0" applyFont="1" applyFill="1" applyAlignment="1" applyProtection="1">
      <alignment vertical="center"/>
      <protection/>
    </xf>
    <xf numFmtId="0" fontId="101" fillId="0" borderId="0" xfId="0" applyFont="1" applyFill="1" applyAlignment="1" applyProtection="1">
      <alignment vertical="center"/>
      <protection/>
    </xf>
    <xf numFmtId="0" fontId="101" fillId="0" borderId="0" xfId="0" applyFont="1" applyAlignment="1" applyProtection="1">
      <alignment vertical="center"/>
      <protection/>
    </xf>
    <xf numFmtId="0" fontId="99" fillId="33" borderId="17" xfId="0" applyFont="1" applyFill="1" applyBorder="1" applyAlignment="1" applyProtection="1">
      <alignment vertical="center"/>
      <protection/>
    </xf>
    <xf numFmtId="0" fontId="102" fillId="33" borderId="17" xfId="0" applyFont="1" applyFill="1" applyBorder="1" applyAlignment="1" applyProtection="1">
      <alignment vertical="center"/>
      <protection/>
    </xf>
    <xf numFmtId="0" fontId="96" fillId="33" borderId="17" xfId="0" applyFont="1" applyFill="1" applyBorder="1" applyAlignment="1" applyProtection="1">
      <alignment vertical="center" wrapText="1"/>
      <protection/>
    </xf>
    <xf numFmtId="0" fontId="99" fillId="33" borderId="18" xfId="0" applyFont="1" applyFill="1" applyBorder="1" applyAlignment="1" applyProtection="1">
      <alignment vertical="center"/>
      <protection/>
    </xf>
    <xf numFmtId="0" fontId="102" fillId="33" borderId="18" xfId="0" applyFont="1" applyFill="1" applyBorder="1" applyAlignment="1" applyProtection="1">
      <alignment vertical="center"/>
      <protection/>
    </xf>
    <xf numFmtId="0" fontId="96" fillId="33" borderId="18" xfId="0" applyFont="1" applyFill="1" applyBorder="1" applyAlignment="1" applyProtection="1">
      <alignment vertical="center" wrapText="1"/>
      <protection/>
    </xf>
    <xf numFmtId="0" fontId="103" fillId="33" borderId="0" xfId="0" applyFont="1" applyFill="1" applyAlignment="1" applyProtection="1">
      <alignment horizontal="left" vertical="center"/>
      <protection/>
    </xf>
    <xf numFmtId="0" fontId="101" fillId="33" borderId="0" xfId="0" applyFont="1" applyFill="1" applyAlignment="1" applyProtection="1">
      <alignment vertical="center"/>
      <protection/>
    </xf>
    <xf numFmtId="0" fontId="96" fillId="33" borderId="19" xfId="0" applyFont="1" applyFill="1" applyBorder="1" applyAlignment="1" applyProtection="1">
      <alignment horizontal="center" vertical="center"/>
      <protection/>
    </xf>
    <xf numFmtId="0" fontId="96" fillId="0" borderId="20" xfId="0" applyFont="1" applyBorder="1" applyAlignment="1" applyProtection="1">
      <alignment horizontal="center" vertical="center" wrapText="1"/>
      <protection/>
    </xf>
    <xf numFmtId="0" fontId="96" fillId="0" borderId="21" xfId="0" applyFont="1" applyBorder="1" applyAlignment="1" applyProtection="1">
      <alignment horizontal="center" vertical="center" wrapText="1"/>
      <protection/>
    </xf>
    <xf numFmtId="0" fontId="97" fillId="0" borderId="0" xfId="0" applyFont="1" applyFill="1" applyAlignment="1" applyProtection="1">
      <alignment horizontal="left" vertical="center"/>
      <protection/>
    </xf>
    <xf numFmtId="0" fontId="96" fillId="0" borderId="0" xfId="0" applyFont="1" applyFill="1" applyAlignment="1" applyProtection="1">
      <alignment horizontal="left" vertical="center"/>
      <protection/>
    </xf>
    <xf numFmtId="0" fontId="96" fillId="0" borderId="0" xfId="0" applyFont="1" applyAlignment="1" applyProtection="1">
      <alignment horizontal="left" vertical="center"/>
      <protection/>
    </xf>
    <xf numFmtId="0" fontId="99" fillId="33" borderId="0" xfId="0" applyFont="1" applyFill="1" applyAlignment="1" applyProtection="1">
      <alignment vertical="center"/>
      <protection/>
    </xf>
    <xf numFmtId="0" fontId="104" fillId="33" borderId="0" xfId="0" applyFont="1" applyFill="1" applyAlignment="1" applyProtection="1">
      <alignment vertical="center"/>
      <protection/>
    </xf>
    <xf numFmtId="0" fontId="96" fillId="33" borderId="22" xfId="0" applyFont="1" applyFill="1" applyBorder="1" applyAlignment="1" applyProtection="1">
      <alignment horizontal="center" vertical="center" wrapText="1"/>
      <protection locked="0"/>
    </xf>
    <xf numFmtId="0" fontId="0" fillId="0" borderId="0" xfId="0" applyFill="1" applyAlignment="1">
      <alignment vertical="center"/>
    </xf>
    <xf numFmtId="0" fontId="3" fillId="0" borderId="0" xfId="0" applyFont="1" applyFill="1" applyBorder="1" applyAlignment="1" applyProtection="1">
      <alignment horizontal="left" vertical="top"/>
      <protection/>
    </xf>
    <xf numFmtId="0" fontId="95" fillId="0" borderId="0" xfId="0" applyFont="1" applyFill="1" applyBorder="1" applyAlignment="1" applyProtection="1">
      <alignment horizontal="left" vertical="top"/>
      <protection/>
    </xf>
    <xf numFmtId="0" fontId="9" fillId="0" borderId="0" xfId="0" applyFont="1" applyFill="1" applyBorder="1" applyAlignment="1" applyProtection="1">
      <alignment horizontal="left" vertical="top"/>
      <protection/>
    </xf>
    <xf numFmtId="0" fontId="102" fillId="0" borderId="0" xfId="0" applyFont="1" applyFill="1" applyAlignment="1" applyProtection="1">
      <alignment vertical="center"/>
      <protection/>
    </xf>
    <xf numFmtId="0" fontId="102" fillId="0" borderId="0" xfId="0" applyFont="1" applyFill="1" applyBorder="1" applyAlignment="1" applyProtection="1">
      <alignment vertical="center"/>
      <protection/>
    </xf>
    <xf numFmtId="0" fontId="99" fillId="0" borderId="0" xfId="0" applyFont="1" applyFill="1" applyAlignment="1" applyProtection="1">
      <alignment vertical="center"/>
      <protection/>
    </xf>
    <xf numFmtId="0" fontId="102" fillId="0" borderId="0" xfId="0" applyFont="1" applyFill="1" applyAlignment="1" applyProtection="1">
      <alignment horizontal="left" vertical="center"/>
      <protection/>
    </xf>
    <xf numFmtId="0" fontId="81" fillId="0" borderId="0" xfId="43" applyFill="1" applyAlignment="1" applyProtection="1">
      <alignment vertical="center"/>
      <protection/>
    </xf>
    <xf numFmtId="0" fontId="102" fillId="0" borderId="0" xfId="0" applyFont="1" applyAlignment="1" applyProtection="1">
      <alignment vertical="center"/>
      <protection/>
    </xf>
    <xf numFmtId="0" fontId="0" fillId="0" borderId="0" xfId="0" applyAlignment="1">
      <alignment horizontal="center" vertical="center"/>
    </xf>
    <xf numFmtId="0" fontId="79" fillId="34" borderId="0" xfId="0" applyFont="1" applyFill="1" applyAlignment="1">
      <alignment vertical="center"/>
    </xf>
    <xf numFmtId="0" fontId="77" fillId="34" borderId="0" xfId="0" applyFont="1" applyFill="1" applyAlignment="1">
      <alignment vertical="center"/>
    </xf>
    <xf numFmtId="0" fontId="0" fillId="13" borderId="0" xfId="0" applyFill="1" applyAlignment="1">
      <alignment vertical="center"/>
    </xf>
    <xf numFmtId="0" fontId="0" fillId="6" borderId="0" xfId="0" applyFill="1" applyAlignment="1">
      <alignment vertical="center"/>
    </xf>
    <xf numFmtId="0" fontId="0" fillId="12" borderId="0" xfId="0" applyFill="1" applyAlignment="1">
      <alignment vertical="center"/>
    </xf>
    <xf numFmtId="0" fontId="105" fillId="34" borderId="0" xfId="0" applyFont="1" applyFill="1" applyAlignment="1">
      <alignment horizontal="left" vertical="center"/>
    </xf>
    <xf numFmtId="0" fontId="0" fillId="13" borderId="0" xfId="0" applyFill="1" applyAlignment="1">
      <alignment horizontal="right" vertical="center"/>
    </xf>
    <xf numFmtId="0" fontId="95" fillId="25" borderId="0" xfId="0" applyFont="1" applyFill="1" applyBorder="1" applyAlignment="1" applyProtection="1">
      <alignment horizontal="left" vertical="top"/>
      <protection/>
    </xf>
    <xf numFmtId="0" fontId="3" fillId="25" borderId="0" xfId="0" applyFont="1" applyFill="1" applyBorder="1" applyAlignment="1" applyProtection="1">
      <alignment horizontal="left" vertical="top"/>
      <protection/>
    </xf>
    <xf numFmtId="0" fontId="0" fillId="33" borderId="0" xfId="0" applyFill="1" applyAlignment="1">
      <alignment vertical="center"/>
    </xf>
    <xf numFmtId="0" fontId="77" fillId="33" borderId="0" xfId="0" applyFont="1" applyFill="1" applyAlignment="1">
      <alignment vertical="center"/>
    </xf>
    <xf numFmtId="0" fontId="106" fillId="33" borderId="0" xfId="0" applyFont="1" applyFill="1" applyAlignment="1">
      <alignment vertical="top" wrapText="1"/>
    </xf>
    <xf numFmtId="0" fontId="0" fillId="33" borderId="0" xfId="0" applyFill="1" applyAlignment="1">
      <alignment horizontal="left" vertical="center"/>
    </xf>
    <xf numFmtId="0" fontId="0" fillId="35" borderId="0" xfId="0" applyFill="1" applyAlignment="1">
      <alignment vertical="center"/>
    </xf>
    <xf numFmtId="0" fontId="0" fillId="35" borderId="0" xfId="0" applyFont="1" applyFill="1" applyAlignment="1">
      <alignment horizontal="center" vertical="center"/>
    </xf>
    <xf numFmtId="0" fontId="0" fillId="33" borderId="0" xfId="0" applyFill="1" applyAlignment="1">
      <alignment horizontal="right" vertical="center"/>
    </xf>
    <xf numFmtId="0" fontId="107" fillId="6" borderId="0" xfId="0" applyFont="1" applyFill="1" applyAlignment="1">
      <alignment vertical="center" wrapText="1"/>
    </xf>
    <xf numFmtId="0" fontId="107" fillId="33" borderId="0" xfId="0" applyFont="1" applyFill="1" applyAlignment="1">
      <alignment vertical="center" wrapText="1"/>
    </xf>
    <xf numFmtId="0" fontId="107" fillId="0" borderId="0" xfId="0" applyFont="1" applyFill="1" applyAlignment="1">
      <alignment vertical="top" wrapText="1"/>
    </xf>
    <xf numFmtId="0" fontId="107" fillId="13" borderId="0" xfId="0" applyFont="1" applyFill="1" applyAlignment="1">
      <alignment vertical="center"/>
    </xf>
    <xf numFmtId="0" fontId="108" fillId="33" borderId="23" xfId="0" applyFont="1" applyFill="1" applyBorder="1" applyAlignment="1">
      <alignment horizontal="left" vertical="center"/>
    </xf>
    <xf numFmtId="0" fontId="9" fillId="33" borderId="23" xfId="0" applyFont="1" applyFill="1" applyBorder="1" applyAlignment="1" applyProtection="1">
      <alignment horizontal="left" vertical="top"/>
      <protection/>
    </xf>
    <xf numFmtId="0" fontId="107" fillId="33" borderId="0" xfId="0" applyFont="1" applyFill="1" applyAlignment="1">
      <alignment vertical="top" wrapText="1"/>
    </xf>
    <xf numFmtId="0" fontId="108" fillId="33" borderId="23" xfId="0" applyFont="1" applyFill="1" applyBorder="1" applyAlignment="1">
      <alignment horizontal="left" vertical="top" wrapText="1"/>
    </xf>
    <xf numFmtId="0" fontId="108" fillId="33" borderId="23" xfId="0" applyFont="1" applyFill="1" applyBorder="1" applyAlignment="1">
      <alignment vertical="center"/>
    </xf>
    <xf numFmtId="0" fontId="108" fillId="33" borderId="23" xfId="0" applyFont="1" applyFill="1" applyBorder="1" applyAlignment="1">
      <alignment vertical="top" wrapText="1"/>
    </xf>
    <xf numFmtId="0" fontId="109" fillId="0" borderId="0" xfId="0" applyFont="1" applyFill="1" applyAlignment="1">
      <alignment vertical="center"/>
    </xf>
    <xf numFmtId="0" fontId="110" fillId="6" borderId="0" xfId="0" applyFont="1" applyFill="1" applyAlignment="1">
      <alignment vertical="center"/>
    </xf>
    <xf numFmtId="0" fontId="111" fillId="13" borderId="0" xfId="0" applyFont="1" applyFill="1" applyAlignment="1">
      <alignment vertical="center"/>
    </xf>
    <xf numFmtId="0" fontId="106" fillId="0" borderId="24" xfId="0" applyFont="1" applyBorder="1" applyAlignment="1">
      <alignment vertical="top"/>
    </xf>
    <xf numFmtId="0" fontId="106" fillId="33" borderId="0" xfId="0" applyFont="1" applyFill="1" applyBorder="1" applyAlignment="1">
      <alignment horizontal="left" vertical="top"/>
    </xf>
    <xf numFmtId="0" fontId="106" fillId="33" borderId="0" xfId="0" applyFont="1" applyFill="1" applyBorder="1" applyAlignment="1">
      <alignment horizontal="left" vertical="top" wrapText="1"/>
    </xf>
    <xf numFmtId="0" fontId="107" fillId="33" borderId="0" xfId="0" applyFont="1" applyFill="1" applyAlignment="1">
      <alignment vertical="center"/>
    </xf>
    <xf numFmtId="0" fontId="0" fillId="33" borderId="0" xfId="0" applyFont="1" applyFill="1" applyAlignment="1">
      <alignment vertical="center"/>
    </xf>
    <xf numFmtId="0" fontId="0" fillId="33" borderId="0" xfId="0" applyFont="1" applyFill="1" applyBorder="1" applyAlignment="1">
      <alignment horizontal="left" vertical="top"/>
    </xf>
    <xf numFmtId="0" fontId="0" fillId="33" borderId="0" xfId="0" applyFont="1" applyFill="1" applyBorder="1" applyAlignment="1">
      <alignment horizontal="left" vertical="top" wrapText="1"/>
    </xf>
    <xf numFmtId="0" fontId="112" fillId="7" borderId="24" xfId="0" applyFont="1" applyFill="1" applyBorder="1" applyAlignment="1" applyProtection="1">
      <alignment horizontal="center" vertical="top"/>
      <protection/>
    </xf>
    <xf numFmtId="0" fontId="113" fillId="36" borderId="0" xfId="0" applyFont="1" applyFill="1" applyAlignment="1">
      <alignment horizontal="center" vertical="center"/>
    </xf>
    <xf numFmtId="0" fontId="0" fillId="37" borderId="0" xfId="0" applyFill="1" applyAlignment="1">
      <alignment horizontal="left" vertical="center"/>
    </xf>
    <xf numFmtId="0" fontId="0" fillId="25" borderId="0" xfId="0" applyFill="1" applyAlignment="1">
      <alignment horizontal="left" vertical="center"/>
    </xf>
    <xf numFmtId="0" fontId="96" fillId="0" borderId="25" xfId="0" applyFont="1" applyBorder="1" applyAlignment="1" applyProtection="1">
      <alignment horizontal="center" vertical="center"/>
      <protection/>
    </xf>
    <xf numFmtId="0" fontId="96" fillId="0" borderId="26" xfId="0" applyFont="1" applyBorder="1" applyAlignment="1" applyProtection="1">
      <alignment horizontal="center" vertical="center" wrapText="1"/>
      <protection locked="0"/>
    </xf>
    <xf numFmtId="0" fontId="95" fillId="7" borderId="0" xfId="0" applyFont="1" applyFill="1" applyBorder="1" applyAlignment="1" applyProtection="1">
      <alignment horizontal="left" vertical="top"/>
      <protection/>
    </xf>
    <xf numFmtId="0" fontId="95" fillId="0" borderId="0" xfId="0" applyFont="1" applyFill="1" applyBorder="1" applyAlignment="1" applyProtection="1">
      <alignment horizontal="left" vertical="top" wrapText="1"/>
      <protection/>
    </xf>
    <xf numFmtId="0" fontId="95" fillId="37" borderId="0" xfId="0" applyFont="1" applyFill="1" applyBorder="1" applyAlignment="1" applyProtection="1">
      <alignment horizontal="left" vertical="top"/>
      <protection/>
    </xf>
    <xf numFmtId="0" fontId="96" fillId="33" borderId="27" xfId="0" applyFont="1" applyFill="1" applyBorder="1" applyAlignment="1" applyProtection="1">
      <alignment vertical="center" wrapText="1"/>
      <protection/>
    </xf>
    <xf numFmtId="0" fontId="96" fillId="33" borderId="28" xfId="0" applyFont="1" applyFill="1" applyBorder="1" applyAlignment="1" applyProtection="1">
      <alignment vertical="center" wrapText="1"/>
      <protection/>
    </xf>
    <xf numFmtId="0" fontId="114" fillId="0" borderId="0" xfId="0" applyFont="1" applyFill="1" applyAlignment="1" applyProtection="1">
      <alignment vertical="center"/>
      <protection/>
    </xf>
    <xf numFmtId="0" fontId="114" fillId="0" borderId="0" xfId="0" applyFont="1" applyFill="1" applyBorder="1" applyAlignment="1" applyProtection="1">
      <alignment vertical="center"/>
      <protection/>
    </xf>
    <xf numFmtId="0" fontId="115" fillId="0" borderId="0" xfId="0" applyFont="1" applyFill="1" applyAlignment="1" applyProtection="1">
      <alignment vertical="center"/>
      <protection/>
    </xf>
    <xf numFmtId="0" fontId="114" fillId="0" borderId="0" xfId="0" applyFont="1" applyFill="1" applyAlignment="1" applyProtection="1">
      <alignment horizontal="left" vertical="center"/>
      <protection/>
    </xf>
    <xf numFmtId="0" fontId="115" fillId="0" borderId="0" xfId="0" applyFont="1" applyFill="1" applyBorder="1" applyAlignment="1" applyProtection="1">
      <alignment vertical="center"/>
      <protection/>
    </xf>
    <xf numFmtId="0" fontId="115" fillId="0" borderId="0" xfId="0" applyFont="1" applyFill="1" applyAlignment="1" applyProtection="1">
      <alignment horizontal="left" vertical="center"/>
      <protection/>
    </xf>
    <xf numFmtId="0" fontId="116" fillId="13" borderId="0" xfId="0" applyFont="1" applyFill="1" applyAlignment="1">
      <alignment horizontal="right" vertical="center"/>
    </xf>
    <xf numFmtId="0" fontId="116" fillId="13" borderId="0" xfId="0" applyFont="1" applyFill="1" applyAlignment="1">
      <alignment vertical="center"/>
    </xf>
    <xf numFmtId="0" fontId="109" fillId="35" borderId="0" xfId="0" applyFont="1" applyFill="1" applyAlignment="1">
      <alignment vertical="center"/>
    </xf>
    <xf numFmtId="0" fontId="117" fillId="35" borderId="0" xfId="0" applyFont="1" applyFill="1" applyAlignment="1">
      <alignment vertical="center"/>
    </xf>
    <xf numFmtId="0" fontId="77" fillId="35" borderId="0" xfId="0" applyFont="1" applyFill="1" applyAlignment="1">
      <alignment horizontal="right" vertical="center"/>
    </xf>
    <xf numFmtId="0" fontId="118" fillId="33" borderId="0" xfId="0" applyFont="1" applyFill="1" applyAlignment="1">
      <alignment vertical="center"/>
    </xf>
    <xf numFmtId="0" fontId="119" fillId="33" borderId="0" xfId="0" applyFont="1" applyFill="1" applyAlignment="1">
      <alignment vertical="center"/>
    </xf>
    <xf numFmtId="0" fontId="118" fillId="33" borderId="0" xfId="0" applyFont="1" applyFill="1" applyBorder="1" applyAlignment="1">
      <alignment horizontal="left" vertical="top"/>
    </xf>
    <xf numFmtId="0" fontId="118" fillId="33" borderId="0" xfId="0" applyFont="1" applyFill="1" applyBorder="1" applyAlignment="1">
      <alignment horizontal="left" vertical="top" wrapText="1"/>
    </xf>
    <xf numFmtId="0" fontId="118" fillId="0" borderId="0" xfId="0" applyFont="1" applyFill="1" applyAlignment="1">
      <alignment vertical="center"/>
    </xf>
    <xf numFmtId="0" fontId="118" fillId="33" borderId="0" xfId="0" applyFont="1" applyFill="1" applyAlignment="1">
      <alignment horizontal="right" vertical="center"/>
    </xf>
    <xf numFmtId="0" fontId="118" fillId="0" borderId="0" xfId="0" applyFont="1" applyAlignment="1">
      <alignment horizontal="right" vertical="center"/>
    </xf>
    <xf numFmtId="0" fontId="96" fillId="0" borderId="0" xfId="0" applyFont="1" applyAlignment="1" applyProtection="1">
      <alignment vertical="center"/>
      <protection/>
    </xf>
    <xf numFmtId="0" fontId="120" fillId="13" borderId="0" xfId="0" applyFont="1" applyFill="1" applyAlignment="1">
      <alignment horizontal="right" vertical="center"/>
    </xf>
    <xf numFmtId="0" fontId="107" fillId="13" borderId="0" xfId="0" applyFont="1" applyFill="1" applyAlignment="1">
      <alignment horizontal="left" vertical="center"/>
    </xf>
    <xf numFmtId="0" fontId="111" fillId="13" borderId="0" xfId="0" applyFont="1" applyFill="1" applyAlignment="1">
      <alignment horizontal="left" vertical="center"/>
    </xf>
    <xf numFmtId="0" fontId="121" fillId="7" borderId="24" xfId="0" applyFont="1" applyFill="1" applyBorder="1" applyAlignment="1" applyProtection="1">
      <alignment horizontal="center" vertical="top"/>
      <protection/>
    </xf>
    <xf numFmtId="0" fontId="16" fillId="33" borderId="23" xfId="0" applyFont="1" applyFill="1" applyBorder="1" applyAlignment="1" applyProtection="1">
      <alignment horizontal="left" vertical="top"/>
      <protection/>
    </xf>
    <xf numFmtId="0" fontId="122" fillId="33" borderId="23" xfId="0" applyFont="1" applyFill="1" applyBorder="1" applyAlignment="1">
      <alignment horizontal="left" vertical="center"/>
    </xf>
    <xf numFmtId="0" fontId="122" fillId="33" borderId="23" xfId="0" applyFont="1" applyFill="1" applyBorder="1" applyAlignment="1" applyProtection="1">
      <alignment horizontal="left" vertical="top"/>
      <protection/>
    </xf>
    <xf numFmtId="0" fontId="96" fillId="0" borderId="29" xfId="0" applyFont="1" applyBorder="1" applyAlignment="1" applyProtection="1">
      <alignment horizontal="distributed" vertical="center" wrapText="1" indent="1"/>
      <protection/>
    </xf>
    <xf numFmtId="0" fontId="98" fillId="33" borderId="0" xfId="0" applyFont="1" applyFill="1" applyAlignment="1" applyProtection="1">
      <alignment/>
      <protection/>
    </xf>
    <xf numFmtId="0" fontId="81" fillId="33" borderId="0" xfId="43" applyFill="1" applyBorder="1" applyAlignment="1" applyProtection="1">
      <alignment vertical="center" wrapText="1"/>
      <protection/>
    </xf>
    <xf numFmtId="0" fontId="96" fillId="33" borderId="0" xfId="0" applyFont="1" applyFill="1" applyBorder="1" applyAlignment="1" applyProtection="1">
      <alignment vertical="center" wrapText="1"/>
      <protection/>
    </xf>
    <xf numFmtId="0" fontId="96" fillId="33" borderId="0" xfId="0" applyFont="1" applyFill="1" applyBorder="1" applyAlignment="1" applyProtection="1">
      <alignment vertical="center" wrapText="1"/>
      <protection locked="0"/>
    </xf>
    <xf numFmtId="0" fontId="96" fillId="33" borderId="30" xfId="0" applyFont="1" applyFill="1" applyBorder="1" applyAlignment="1" applyProtection="1">
      <alignment vertical="center" wrapText="1"/>
      <protection locked="0"/>
    </xf>
    <xf numFmtId="0" fontId="96" fillId="33" borderId="18" xfId="0" applyFont="1" applyFill="1" applyBorder="1" applyAlignment="1" applyProtection="1">
      <alignment horizontal="center" vertical="center" wrapText="1"/>
      <protection/>
    </xf>
    <xf numFmtId="0" fontId="96" fillId="33" borderId="18" xfId="0" applyFont="1" applyFill="1" applyBorder="1" applyAlignment="1" applyProtection="1">
      <alignment horizontal="right" vertical="center" wrapText="1"/>
      <protection locked="0"/>
    </xf>
    <xf numFmtId="0" fontId="96" fillId="33" borderId="18" xfId="0" applyFont="1" applyFill="1" applyBorder="1" applyAlignment="1" applyProtection="1">
      <alignment horizontal="right" vertical="center"/>
      <protection locked="0"/>
    </xf>
    <xf numFmtId="0" fontId="96" fillId="33" borderId="28" xfId="0" applyFont="1" applyFill="1" applyBorder="1" applyAlignment="1" applyProtection="1">
      <alignment horizontal="center" vertical="center"/>
      <protection/>
    </xf>
    <xf numFmtId="3" fontId="96" fillId="6" borderId="31" xfId="0" applyNumberFormat="1" applyFont="1" applyFill="1" applyBorder="1" applyAlignment="1" applyProtection="1">
      <alignment horizontal="right" vertical="center"/>
      <protection locked="0"/>
    </xf>
    <xf numFmtId="0" fontId="107" fillId="38" borderId="0" xfId="0" applyFont="1" applyFill="1" applyAlignment="1">
      <alignment vertical="center"/>
    </xf>
    <xf numFmtId="0" fontId="0" fillId="38" borderId="0" xfId="0" applyFill="1" applyAlignment="1">
      <alignment vertical="center"/>
    </xf>
    <xf numFmtId="0" fontId="111" fillId="38" borderId="0" xfId="0" applyFont="1" applyFill="1" applyAlignment="1">
      <alignment vertical="center"/>
    </xf>
    <xf numFmtId="0" fontId="123" fillId="38" borderId="0" xfId="0" applyFont="1" applyFill="1" applyAlignment="1">
      <alignment horizontal="right" vertical="center"/>
    </xf>
    <xf numFmtId="0" fontId="107" fillId="38" borderId="0" xfId="0" applyFont="1" applyFill="1" applyAlignment="1">
      <alignment horizontal="left" vertical="center"/>
    </xf>
    <xf numFmtId="0" fontId="111" fillId="38" borderId="0" xfId="0" applyFont="1" applyFill="1" applyAlignment="1">
      <alignment horizontal="left" vertical="center"/>
    </xf>
    <xf numFmtId="0" fontId="122" fillId="33" borderId="23" xfId="0" applyFont="1" applyFill="1" applyBorder="1" applyAlignment="1" applyProtection="1">
      <alignment horizontal="right" vertical="top"/>
      <protection/>
    </xf>
    <xf numFmtId="0" fontId="96" fillId="0" borderId="32" xfId="0" applyFont="1" applyBorder="1" applyAlignment="1" applyProtection="1">
      <alignment vertical="center"/>
      <protection/>
    </xf>
    <xf numFmtId="0" fontId="96" fillId="0" borderId="33" xfId="0" applyFont="1" applyBorder="1" applyAlignment="1" applyProtection="1">
      <alignment vertical="center"/>
      <protection/>
    </xf>
    <xf numFmtId="0" fontId="124" fillId="38" borderId="0" xfId="0" applyFont="1" applyFill="1" applyAlignment="1">
      <alignment vertical="center"/>
    </xf>
    <xf numFmtId="0" fontId="124" fillId="38" borderId="0" xfId="0" applyFont="1" applyFill="1" applyAlignment="1">
      <alignment horizontal="center" vertical="center"/>
    </xf>
    <xf numFmtId="0" fontId="89" fillId="38" borderId="0" xfId="0" applyFont="1" applyFill="1" applyAlignment="1">
      <alignment vertical="center"/>
    </xf>
    <xf numFmtId="0" fontId="124" fillId="13" borderId="0" xfId="0" applyFont="1" applyFill="1" applyAlignment="1">
      <alignment vertical="center"/>
    </xf>
    <xf numFmtId="0" fontId="107" fillId="38" borderId="0" xfId="0" applyFont="1" applyFill="1" applyAlignment="1">
      <alignment horizontal="right" vertical="center"/>
    </xf>
    <xf numFmtId="0" fontId="96" fillId="33" borderId="34" xfId="0" applyFont="1" applyFill="1" applyBorder="1" applyAlignment="1" applyProtection="1">
      <alignment horizontal="center" vertical="center"/>
      <protection locked="0"/>
    </xf>
    <xf numFmtId="0" fontId="125" fillId="33" borderId="0" xfId="0" applyFont="1" applyFill="1" applyAlignment="1" applyProtection="1">
      <alignment vertical="center"/>
      <protection/>
    </xf>
    <xf numFmtId="0" fontId="96" fillId="33" borderId="0" xfId="0" applyFont="1" applyFill="1" applyAlignment="1" applyProtection="1">
      <alignment horizontal="left"/>
      <protection/>
    </xf>
    <xf numFmtId="0" fontId="96" fillId="33" borderId="0" xfId="0" applyFont="1" applyFill="1" applyAlignment="1" applyProtection="1">
      <alignment/>
      <protection/>
    </xf>
    <xf numFmtId="0" fontId="114" fillId="0" borderId="0" xfId="0" applyFont="1" applyFill="1" applyAlignment="1" applyProtection="1">
      <alignment/>
      <protection/>
    </xf>
    <xf numFmtId="0" fontId="115" fillId="0" borderId="0" xfId="0" applyFont="1" applyFill="1" applyAlignment="1" applyProtection="1">
      <alignment/>
      <protection/>
    </xf>
    <xf numFmtId="0" fontId="102" fillId="0" borderId="0" xfId="0" applyFont="1" applyFill="1" applyAlignment="1" applyProtection="1">
      <alignment/>
      <protection/>
    </xf>
    <xf numFmtId="0" fontId="95" fillId="0" borderId="0" xfId="0" applyFont="1" applyFill="1" applyBorder="1" applyAlignment="1" applyProtection="1">
      <alignment horizontal="left"/>
      <protection/>
    </xf>
    <xf numFmtId="0" fontId="0" fillId="0" borderId="0" xfId="0" applyAlignment="1">
      <alignment/>
    </xf>
    <xf numFmtId="0" fontId="97" fillId="0" borderId="0" xfId="0" applyFont="1" applyFill="1" applyAlignment="1" applyProtection="1">
      <alignment/>
      <protection/>
    </xf>
    <xf numFmtId="0" fontId="96" fillId="0" borderId="0" xfId="0" applyFont="1" applyFill="1" applyAlignment="1" applyProtection="1">
      <alignment/>
      <protection/>
    </xf>
    <xf numFmtId="0" fontId="96" fillId="0" borderId="0" xfId="0" applyFont="1" applyAlignment="1" applyProtection="1">
      <alignment/>
      <protection/>
    </xf>
    <xf numFmtId="0" fontId="126" fillId="33" borderId="0" xfId="0" applyFont="1" applyFill="1" applyAlignment="1" applyProtection="1">
      <alignment horizontal="left" vertical="center"/>
      <protection/>
    </xf>
    <xf numFmtId="0" fontId="96" fillId="33" borderId="32" xfId="0" applyFont="1" applyFill="1" applyBorder="1" applyAlignment="1" applyProtection="1">
      <alignment vertical="center" wrapText="1"/>
      <protection locked="0"/>
    </xf>
    <xf numFmtId="0" fontId="96" fillId="0" borderId="35" xfId="0" applyFont="1" applyBorder="1" applyAlignment="1" applyProtection="1">
      <alignment horizontal="center" vertical="center" wrapText="1"/>
      <protection/>
    </xf>
    <xf numFmtId="0" fontId="81" fillId="13" borderId="0" xfId="43" applyFill="1" applyAlignment="1">
      <alignment horizontal="right" vertical="center"/>
    </xf>
    <xf numFmtId="0" fontId="96" fillId="0" borderId="36" xfId="0" applyFont="1" applyBorder="1" applyAlignment="1" applyProtection="1">
      <alignment horizontal="center" vertical="center" wrapText="1"/>
      <protection/>
    </xf>
    <xf numFmtId="0" fontId="96" fillId="0" borderId="21" xfId="0" applyFont="1" applyBorder="1" applyAlignment="1" applyProtection="1">
      <alignment horizontal="center" vertical="center" wrapText="1"/>
      <protection/>
    </xf>
    <xf numFmtId="3" fontId="108" fillId="33" borderId="23" xfId="0" applyNumberFormat="1" applyFont="1" applyFill="1" applyBorder="1" applyAlignment="1">
      <alignment horizontal="left" vertical="center"/>
    </xf>
    <xf numFmtId="0" fontId="99" fillId="33" borderId="37" xfId="0" applyFont="1" applyFill="1" applyBorder="1" applyAlignment="1" applyProtection="1">
      <alignment horizontal="left" vertical="center" wrapText="1"/>
      <protection/>
    </xf>
    <xf numFmtId="0" fontId="0" fillId="0" borderId="0" xfId="0" applyFont="1" applyFill="1" applyAlignment="1">
      <alignment vertical="center"/>
    </xf>
    <xf numFmtId="0" fontId="89" fillId="0" borderId="0" xfId="0" applyFont="1" applyFill="1" applyAlignment="1">
      <alignment vertical="center"/>
    </xf>
    <xf numFmtId="0" fontId="89" fillId="0" borderId="0" xfId="0" applyFont="1" applyFill="1" applyAlignment="1">
      <alignment vertical="center"/>
    </xf>
    <xf numFmtId="0" fontId="89" fillId="33" borderId="0" xfId="0" applyFont="1" applyFill="1" applyAlignment="1">
      <alignment vertical="center"/>
    </xf>
    <xf numFmtId="0" fontId="127" fillId="33" borderId="0" xfId="0" applyFont="1" applyFill="1" applyAlignment="1">
      <alignment vertical="center"/>
    </xf>
    <xf numFmtId="0" fontId="128" fillId="33" borderId="0" xfId="0" applyFont="1" applyFill="1" applyAlignment="1">
      <alignment vertical="center"/>
    </xf>
    <xf numFmtId="0" fontId="96" fillId="6" borderId="31" xfId="0" applyFont="1" applyFill="1" applyBorder="1" applyAlignment="1" applyProtection="1">
      <alignment horizontal="right" vertical="center" wrapText="1"/>
      <protection locked="0"/>
    </xf>
    <xf numFmtId="0" fontId="113" fillId="36" borderId="0" xfId="0" applyFont="1" applyFill="1" applyAlignment="1">
      <alignment horizontal="left" vertical="center"/>
    </xf>
    <xf numFmtId="0" fontId="0" fillId="0" borderId="0" xfId="0" applyFont="1" applyAlignment="1">
      <alignment vertical="center"/>
    </xf>
    <xf numFmtId="0" fontId="0" fillId="6" borderId="0" xfId="0" applyFont="1" applyFill="1" applyAlignment="1">
      <alignment vertical="center"/>
    </xf>
    <xf numFmtId="0" fontId="0" fillId="12" borderId="0" xfId="0" applyFont="1" applyFill="1" applyAlignment="1">
      <alignment vertical="center"/>
    </xf>
    <xf numFmtId="0" fontId="107" fillId="0" borderId="0" xfId="0" applyFont="1" applyFill="1" applyAlignment="1">
      <alignment vertical="center" wrapText="1"/>
    </xf>
    <xf numFmtId="0" fontId="106" fillId="0" borderId="0" xfId="0" applyFont="1" applyFill="1" applyAlignment="1">
      <alignment vertical="center" wrapText="1"/>
    </xf>
    <xf numFmtId="0" fontId="129" fillId="0" borderId="0" xfId="0" applyFont="1" applyFill="1" applyAlignment="1">
      <alignment vertical="center" wrapText="1"/>
    </xf>
    <xf numFmtId="0" fontId="107" fillId="0" borderId="0" xfId="0" applyFont="1" applyFill="1" applyAlignment="1">
      <alignment vertical="center"/>
    </xf>
    <xf numFmtId="0" fontId="107" fillId="0" borderId="0" xfId="0" applyFont="1" applyFill="1" applyAlignment="1">
      <alignment horizontal="right" vertical="center"/>
    </xf>
    <xf numFmtId="0" fontId="77" fillId="33" borderId="0" xfId="0" applyFont="1" applyFill="1" applyBorder="1" applyAlignment="1">
      <alignment horizontal="left" vertical="top" wrapText="1"/>
    </xf>
    <xf numFmtId="0" fontId="77" fillId="0" borderId="0" xfId="0" applyFont="1" applyFill="1" applyAlignment="1">
      <alignment vertical="center"/>
    </xf>
    <xf numFmtId="0" fontId="130" fillId="33" borderId="23" xfId="0" applyFont="1" applyFill="1" applyBorder="1" applyAlignment="1">
      <alignment horizontal="left" vertical="top" wrapText="1"/>
    </xf>
    <xf numFmtId="0" fontId="114" fillId="0" borderId="0" xfId="0" applyFont="1" applyFill="1" applyAlignment="1" applyProtection="1">
      <alignment horizontal="center" vertical="center"/>
      <protection/>
    </xf>
    <xf numFmtId="0" fontId="115" fillId="0" borderId="0" xfId="0" applyFont="1" applyFill="1" applyAlignment="1" applyProtection="1">
      <alignment horizontal="center" vertical="center"/>
      <protection/>
    </xf>
    <xf numFmtId="0" fontId="106" fillId="33" borderId="0" xfId="0" applyFont="1" applyFill="1" applyAlignment="1">
      <alignment vertical="center"/>
    </xf>
    <xf numFmtId="0" fontId="0" fillId="6" borderId="0" xfId="0" applyFill="1" applyAlignment="1">
      <alignment vertical="center"/>
    </xf>
    <xf numFmtId="0" fontId="0" fillId="0" borderId="0" xfId="0" applyFont="1" applyFill="1" applyAlignment="1">
      <alignment vertical="center"/>
    </xf>
    <xf numFmtId="0" fontId="96" fillId="0" borderId="38" xfId="0" applyFont="1" applyBorder="1" applyAlignment="1" applyProtection="1">
      <alignment horizontal="center" vertical="center" wrapText="1"/>
      <protection/>
    </xf>
    <xf numFmtId="0" fontId="96" fillId="0" borderId="39" xfId="0" applyFont="1" applyBorder="1" applyAlignment="1" applyProtection="1">
      <alignment horizontal="center" vertical="center" wrapText="1"/>
      <protection/>
    </xf>
    <xf numFmtId="0" fontId="107" fillId="33" borderId="0" xfId="0" applyFont="1" applyFill="1" applyBorder="1" applyAlignment="1">
      <alignment vertical="top"/>
    </xf>
    <xf numFmtId="0" fontId="131" fillId="0" borderId="0" xfId="0" applyFont="1" applyFill="1" applyAlignment="1">
      <alignment vertical="center"/>
    </xf>
    <xf numFmtId="0" fontId="131" fillId="0" borderId="0" xfId="0" applyFont="1" applyFill="1" applyAlignment="1">
      <alignment horizontal="left" vertical="center"/>
    </xf>
    <xf numFmtId="0" fontId="131" fillId="0" borderId="0" xfId="0" applyFont="1" applyFill="1" applyAlignment="1">
      <alignment vertical="center"/>
    </xf>
    <xf numFmtId="0" fontId="131" fillId="0" borderId="0" xfId="0" applyFont="1" applyAlignment="1">
      <alignment vertical="center"/>
    </xf>
    <xf numFmtId="0" fontId="77" fillId="35" borderId="0" xfId="0" applyFont="1" applyFill="1" applyAlignment="1">
      <alignment vertical="center"/>
    </xf>
    <xf numFmtId="0" fontId="122" fillId="33" borderId="23" xfId="0" applyFont="1" applyFill="1" applyBorder="1" applyAlignment="1" applyProtection="1">
      <alignment horizontal="left"/>
      <protection/>
    </xf>
    <xf numFmtId="0" fontId="129" fillId="0" borderId="0" xfId="0" applyFont="1" applyAlignment="1">
      <alignment vertical="center"/>
    </xf>
    <xf numFmtId="0" fontId="106" fillId="0" borderId="40" xfId="0" applyFont="1" applyFill="1" applyBorder="1" applyAlignment="1">
      <alignment horizontal="left" vertical="top" wrapText="1"/>
    </xf>
    <xf numFmtId="0" fontId="106" fillId="0" borderId="41" xfId="0" applyFont="1" applyFill="1" applyBorder="1" applyAlignment="1">
      <alignment horizontal="left" vertical="top" wrapText="1"/>
    </xf>
    <xf numFmtId="0" fontId="106" fillId="0" borderId="0" xfId="0" applyFont="1" applyFill="1" applyBorder="1" applyAlignment="1">
      <alignment horizontal="left" vertical="top" wrapText="1"/>
    </xf>
    <xf numFmtId="0" fontId="106" fillId="0" borderId="42" xfId="0" applyFont="1" applyFill="1" applyBorder="1" applyAlignment="1">
      <alignment horizontal="left" vertical="top" wrapText="1"/>
    </xf>
    <xf numFmtId="0" fontId="106" fillId="0" borderId="23" xfId="0" applyFont="1" applyFill="1" applyBorder="1" applyAlignment="1">
      <alignment horizontal="left" vertical="top" wrapText="1"/>
    </xf>
    <xf numFmtId="0" fontId="106" fillId="0" borderId="43" xfId="0" applyFont="1" applyFill="1" applyBorder="1" applyAlignment="1">
      <alignment horizontal="left" vertical="top" wrapText="1"/>
    </xf>
    <xf numFmtId="0" fontId="132" fillId="33" borderId="0" xfId="0" applyFont="1" applyFill="1" applyAlignment="1">
      <alignment horizontal="left" vertical="top" wrapText="1"/>
    </xf>
    <xf numFmtId="0" fontId="106" fillId="0" borderId="24" xfId="0" applyFont="1" applyFill="1" applyBorder="1" applyAlignment="1">
      <alignment horizontal="left" vertical="top" wrapText="1"/>
    </xf>
    <xf numFmtId="0" fontId="106" fillId="0" borderId="44" xfId="0" applyFont="1" applyBorder="1" applyAlignment="1">
      <alignment vertical="top"/>
    </xf>
    <xf numFmtId="0" fontId="0" fillId="0" borderId="45" xfId="0" applyBorder="1" applyAlignment="1">
      <alignment vertical="top"/>
    </xf>
    <xf numFmtId="0" fontId="0" fillId="0" borderId="46" xfId="0" applyBorder="1" applyAlignment="1">
      <alignment vertical="top"/>
    </xf>
    <xf numFmtId="0" fontId="124" fillId="0" borderId="0" xfId="0" applyFont="1" applyFill="1" applyAlignment="1">
      <alignment horizontal="left" vertical="center" wrapText="1"/>
    </xf>
    <xf numFmtId="0" fontId="107" fillId="0" borderId="0" xfId="0" applyFont="1" applyFill="1" applyAlignment="1">
      <alignment horizontal="left" vertical="center"/>
    </xf>
    <xf numFmtId="0" fontId="0" fillId="6" borderId="0" xfId="0" applyFill="1" applyAlignment="1">
      <alignment horizontal="center" vertical="center"/>
    </xf>
    <xf numFmtId="0" fontId="112" fillId="7" borderId="47" xfId="0" applyFont="1" applyFill="1" applyBorder="1" applyAlignment="1" applyProtection="1">
      <alignment horizontal="center" vertical="center" wrapText="1"/>
      <protection/>
    </xf>
    <xf numFmtId="0" fontId="112" fillId="7" borderId="48" xfId="0" applyFont="1" applyFill="1" applyBorder="1" applyAlignment="1" applyProtection="1">
      <alignment horizontal="center" vertical="center"/>
      <protection/>
    </xf>
    <xf numFmtId="0" fontId="112" fillId="7" borderId="49" xfId="0" applyFont="1" applyFill="1" applyBorder="1" applyAlignment="1" applyProtection="1">
      <alignment horizontal="center" vertical="center"/>
      <protection/>
    </xf>
    <xf numFmtId="0" fontId="111" fillId="19" borderId="0" xfId="0" applyFont="1" applyFill="1" applyAlignment="1">
      <alignment horizontal="center" vertical="center"/>
    </xf>
    <xf numFmtId="0" fontId="111" fillId="19" borderId="0" xfId="0" applyFont="1" applyFill="1" applyAlignment="1">
      <alignment horizontal="center" vertical="center" wrapText="1"/>
    </xf>
    <xf numFmtId="0" fontId="131" fillId="0" borderId="0" xfId="0" applyFont="1" applyFill="1" applyAlignment="1">
      <alignment horizontal="left" vertical="center" wrapText="1"/>
    </xf>
    <xf numFmtId="0" fontId="121" fillId="7" borderId="50" xfId="0" applyFont="1" applyFill="1" applyBorder="1" applyAlignment="1" applyProtection="1">
      <alignment horizontal="center" vertical="center"/>
      <protection/>
    </xf>
    <xf numFmtId="0" fontId="121" fillId="7" borderId="51" xfId="0" applyFont="1" applyFill="1" applyBorder="1" applyAlignment="1" applyProtection="1">
      <alignment horizontal="center" vertical="center"/>
      <protection/>
    </xf>
    <xf numFmtId="0" fontId="121" fillId="7" borderId="52" xfId="0" applyFont="1" applyFill="1" applyBorder="1" applyAlignment="1" applyProtection="1">
      <alignment horizontal="center" vertical="center"/>
      <protection/>
    </xf>
    <xf numFmtId="24" fontId="112" fillId="33" borderId="45" xfId="0" applyNumberFormat="1" applyFont="1" applyFill="1" applyBorder="1" applyAlignment="1">
      <alignment horizontal="center" vertical="center"/>
    </xf>
    <xf numFmtId="0" fontId="96" fillId="0" borderId="39" xfId="0" applyFont="1" applyBorder="1" applyAlignment="1" applyProtection="1">
      <alignment horizontal="center" vertical="center" wrapText="1"/>
      <protection/>
    </xf>
    <xf numFmtId="0" fontId="96" fillId="0" borderId="53" xfId="0" applyFont="1" applyBorder="1" applyAlignment="1" applyProtection="1">
      <alignment horizontal="center" vertical="center" wrapText="1"/>
      <protection/>
    </xf>
    <xf numFmtId="0" fontId="96" fillId="6" borderId="54" xfId="0" applyFont="1" applyFill="1" applyBorder="1" applyAlignment="1" applyProtection="1">
      <alignment horizontal="left" vertical="center" wrapText="1"/>
      <protection locked="0"/>
    </xf>
    <xf numFmtId="0" fontId="96" fillId="6" borderId="55" xfId="0" applyFont="1" applyFill="1" applyBorder="1" applyAlignment="1" applyProtection="1">
      <alignment horizontal="left" vertical="center" wrapText="1"/>
      <protection locked="0"/>
    </xf>
    <xf numFmtId="0" fontId="96" fillId="6" borderId="56" xfId="0" applyFont="1" applyFill="1" applyBorder="1" applyAlignment="1" applyProtection="1">
      <alignment horizontal="left" vertical="center" wrapText="1"/>
      <protection locked="0"/>
    </xf>
    <xf numFmtId="0" fontId="96" fillId="0" borderId="57" xfId="0" applyFont="1" applyBorder="1" applyAlignment="1" applyProtection="1">
      <alignment horizontal="distributed" vertical="center" wrapText="1" indent="1"/>
      <protection/>
    </xf>
    <xf numFmtId="0" fontId="96" fillId="0" borderId="58" xfId="0" applyFont="1" applyBorder="1" applyAlignment="1" applyProtection="1">
      <alignment horizontal="distributed" vertical="center" wrapText="1" indent="1"/>
      <protection/>
    </xf>
    <xf numFmtId="0" fontId="96" fillId="0" borderId="59" xfId="0" applyFont="1" applyBorder="1" applyAlignment="1" applyProtection="1">
      <alignment horizontal="distributed" vertical="center" wrapText="1" indent="1"/>
      <protection/>
    </xf>
    <xf numFmtId="0" fontId="96" fillId="33" borderId="60" xfId="0" applyFont="1" applyFill="1" applyBorder="1" applyAlignment="1" applyProtection="1">
      <alignment horizontal="center" vertical="center" wrapText="1"/>
      <protection locked="0"/>
    </xf>
    <xf numFmtId="0" fontId="96" fillId="33" borderId="0" xfId="0" applyFont="1" applyFill="1" applyBorder="1" applyAlignment="1" applyProtection="1">
      <alignment horizontal="center" vertical="center" wrapText="1"/>
      <protection locked="0"/>
    </xf>
    <xf numFmtId="0" fontId="96" fillId="33" borderId="30" xfId="0" applyFont="1" applyFill="1" applyBorder="1" applyAlignment="1" applyProtection="1">
      <alignment horizontal="center" vertical="center" wrapText="1"/>
      <protection locked="0"/>
    </xf>
    <xf numFmtId="0" fontId="96" fillId="33" borderId="61" xfId="0" applyFont="1" applyFill="1" applyBorder="1" applyAlignment="1" applyProtection="1">
      <alignment horizontal="center" vertical="center" wrapText="1"/>
      <protection locked="0"/>
    </xf>
    <xf numFmtId="0" fontId="96" fillId="33" borderId="22" xfId="0" applyFont="1" applyFill="1" applyBorder="1" applyAlignment="1" applyProtection="1">
      <alignment horizontal="center" vertical="center" wrapText="1"/>
      <protection locked="0"/>
    </xf>
    <xf numFmtId="0" fontId="101" fillId="6" borderId="54" xfId="0" applyFont="1" applyFill="1" applyBorder="1" applyAlignment="1" applyProtection="1">
      <alignment horizontal="left" vertical="center"/>
      <protection locked="0"/>
    </xf>
    <xf numFmtId="0" fontId="101" fillId="6" borderId="55" xfId="0" applyFont="1" applyFill="1" applyBorder="1" applyAlignment="1" applyProtection="1">
      <alignment horizontal="left" vertical="center"/>
      <protection locked="0"/>
    </xf>
    <xf numFmtId="0" fontId="101" fillId="6" borderId="56" xfId="0" applyFont="1" applyFill="1" applyBorder="1" applyAlignment="1" applyProtection="1">
      <alignment horizontal="left" vertical="center"/>
      <protection locked="0"/>
    </xf>
    <xf numFmtId="0" fontId="101" fillId="6" borderId="62" xfId="0" applyFont="1" applyFill="1" applyBorder="1" applyAlignment="1" applyProtection="1">
      <alignment horizontal="left" vertical="center" wrapText="1"/>
      <protection locked="0"/>
    </xf>
    <xf numFmtId="0" fontId="101" fillId="6" borderId="55" xfId="0" applyFont="1" applyFill="1" applyBorder="1" applyAlignment="1" applyProtection="1">
      <alignment horizontal="left" vertical="center" wrapText="1"/>
      <protection locked="0"/>
    </xf>
    <xf numFmtId="0" fontId="101" fillId="6" borderId="56" xfId="0" applyFont="1" applyFill="1" applyBorder="1" applyAlignment="1" applyProtection="1">
      <alignment horizontal="left" vertical="center" wrapText="1"/>
      <protection locked="0"/>
    </xf>
    <xf numFmtId="0" fontId="101" fillId="6" borderId="54" xfId="0" applyFont="1" applyFill="1" applyBorder="1" applyAlignment="1" applyProtection="1">
      <alignment horizontal="left" vertical="center" wrapText="1"/>
      <protection locked="0"/>
    </xf>
    <xf numFmtId="0" fontId="101" fillId="6" borderId="63" xfId="0" applyFont="1" applyFill="1" applyBorder="1" applyAlignment="1" applyProtection="1">
      <alignment horizontal="left" vertical="center" wrapText="1"/>
      <protection locked="0"/>
    </xf>
    <xf numFmtId="0" fontId="114" fillId="0" borderId="29" xfId="0" applyFont="1" applyFill="1" applyBorder="1" applyAlignment="1" applyProtection="1">
      <alignment horizontal="center" vertical="center"/>
      <protection/>
    </xf>
    <xf numFmtId="0" fontId="115" fillId="0" borderId="0" xfId="0" applyFont="1" applyFill="1" applyAlignment="1" applyProtection="1">
      <alignment horizontal="center" vertical="center"/>
      <protection/>
    </xf>
    <xf numFmtId="3" fontId="96" fillId="6" borderId="64" xfId="0" applyNumberFormat="1" applyFont="1" applyFill="1" applyBorder="1" applyAlignment="1" applyProtection="1">
      <alignment horizontal="right" vertical="center" wrapText="1"/>
      <protection locked="0"/>
    </xf>
    <xf numFmtId="0" fontId="0" fillId="0" borderId="64" xfId="0" applyBorder="1" applyAlignment="1">
      <alignment horizontal="right" vertical="center" wrapText="1"/>
    </xf>
    <xf numFmtId="0" fontId="101" fillId="6" borderId="54" xfId="0" applyFont="1" applyFill="1" applyBorder="1" applyAlignment="1" applyProtection="1">
      <alignment vertical="center" wrapText="1"/>
      <protection locked="0"/>
    </xf>
    <xf numFmtId="0" fontId="101" fillId="6" borderId="55" xfId="0" applyFont="1" applyFill="1" applyBorder="1" applyAlignment="1" applyProtection="1">
      <alignment vertical="center" wrapText="1"/>
      <protection locked="0"/>
    </xf>
    <xf numFmtId="0" fontId="101" fillId="6" borderId="56" xfId="0" applyFont="1" applyFill="1" applyBorder="1" applyAlignment="1" applyProtection="1">
      <alignment vertical="center" wrapText="1"/>
      <protection locked="0"/>
    </xf>
    <xf numFmtId="0" fontId="0" fillId="6" borderId="54" xfId="43" applyFont="1" applyFill="1" applyBorder="1" applyAlignment="1" applyProtection="1">
      <alignment horizontal="left" vertical="center" wrapText="1"/>
      <protection locked="0"/>
    </xf>
    <xf numFmtId="0" fontId="0" fillId="6" borderId="55" xfId="43" applyFont="1" applyFill="1" applyBorder="1" applyAlignment="1" applyProtection="1">
      <alignment horizontal="left" vertical="center" wrapText="1"/>
      <protection locked="0"/>
    </xf>
    <xf numFmtId="0" fontId="0" fillId="6" borderId="56" xfId="43" applyFont="1" applyFill="1" applyBorder="1" applyAlignment="1" applyProtection="1">
      <alignment horizontal="left" vertical="center" wrapText="1"/>
      <protection locked="0"/>
    </xf>
    <xf numFmtId="0" fontId="114" fillId="0" borderId="29" xfId="0" applyFont="1" applyFill="1" applyBorder="1" applyAlignment="1" applyProtection="1">
      <alignment horizontal="left" vertical="center"/>
      <protection/>
    </xf>
    <xf numFmtId="0" fontId="115" fillId="0" borderId="0" xfId="0" applyFont="1" applyFill="1" applyAlignment="1" applyProtection="1">
      <alignment horizontal="left" vertical="center"/>
      <protection/>
    </xf>
    <xf numFmtId="0" fontId="81" fillId="7" borderId="65" xfId="43" applyFill="1" applyBorder="1" applyAlignment="1" applyProtection="1">
      <alignment vertical="center" wrapText="1"/>
      <protection/>
    </xf>
    <xf numFmtId="0" fontId="96" fillId="7" borderId="65" xfId="0" applyFont="1" applyFill="1" applyBorder="1" applyAlignment="1" applyProtection="1">
      <alignment vertical="center" wrapText="1"/>
      <protection/>
    </xf>
    <xf numFmtId="0" fontId="96" fillId="7" borderId="66" xfId="0" applyFont="1" applyFill="1" applyBorder="1" applyAlignment="1" applyProtection="1">
      <alignment vertical="center" wrapText="1"/>
      <protection/>
    </xf>
    <xf numFmtId="0" fontId="96" fillId="0" borderId="67" xfId="0" applyFont="1" applyBorder="1" applyAlignment="1" applyProtection="1">
      <alignment horizontal="center" vertical="center" wrapText="1"/>
      <protection/>
    </xf>
    <xf numFmtId="0" fontId="96" fillId="0" borderId="68" xfId="0" applyFont="1" applyBorder="1" applyAlignment="1" applyProtection="1">
      <alignment horizontal="center" vertical="center" wrapText="1"/>
      <protection/>
    </xf>
    <xf numFmtId="0" fontId="96" fillId="7" borderId="69" xfId="0" applyFont="1" applyFill="1" applyBorder="1" applyAlignment="1" applyProtection="1">
      <alignment vertical="center" wrapText="1"/>
      <protection locked="0"/>
    </xf>
    <xf numFmtId="0" fontId="96" fillId="7" borderId="70" xfId="0" applyFont="1" applyFill="1" applyBorder="1" applyAlignment="1" applyProtection="1">
      <alignment vertical="center" wrapText="1"/>
      <protection locked="0"/>
    </xf>
    <xf numFmtId="0" fontId="96" fillId="6" borderId="71" xfId="0" applyFont="1" applyFill="1" applyBorder="1" applyAlignment="1" applyProtection="1">
      <alignment vertical="center" wrapText="1"/>
      <protection locked="0"/>
    </xf>
    <xf numFmtId="0" fontId="96" fillId="6" borderId="72" xfId="0" applyFont="1" applyFill="1" applyBorder="1" applyAlignment="1" applyProtection="1">
      <alignment vertical="center" wrapText="1"/>
      <protection locked="0"/>
    </xf>
    <xf numFmtId="0" fontId="96" fillId="6" borderId="73" xfId="0" applyFont="1" applyFill="1" applyBorder="1" applyAlignment="1" applyProtection="1">
      <alignment horizontal="center" vertical="center" wrapText="1"/>
      <protection locked="0"/>
    </xf>
    <xf numFmtId="0" fontId="96" fillId="6" borderId="18" xfId="0" applyFont="1" applyFill="1" applyBorder="1" applyAlignment="1" applyProtection="1">
      <alignment horizontal="center" vertical="center" wrapText="1"/>
      <protection locked="0"/>
    </xf>
    <xf numFmtId="0" fontId="96" fillId="6" borderId="28" xfId="0" applyFont="1" applyFill="1" applyBorder="1" applyAlignment="1" applyProtection="1">
      <alignment horizontal="center" vertical="center" wrapText="1"/>
      <protection locked="0"/>
    </xf>
    <xf numFmtId="0" fontId="96" fillId="6" borderId="12" xfId="0" applyFont="1" applyFill="1" applyBorder="1" applyAlignment="1" applyProtection="1">
      <alignment horizontal="left" vertical="center" wrapText="1"/>
      <protection locked="0"/>
    </xf>
    <xf numFmtId="0" fontId="96" fillId="6" borderId="74" xfId="0" applyFont="1" applyFill="1" applyBorder="1" applyAlignment="1" applyProtection="1">
      <alignment horizontal="left" vertical="center" wrapText="1"/>
      <protection locked="0"/>
    </xf>
    <xf numFmtId="0" fontId="96" fillId="6" borderId="75" xfId="0" applyFont="1" applyFill="1" applyBorder="1" applyAlignment="1" applyProtection="1">
      <alignment horizontal="left" vertical="center" wrapText="1"/>
      <protection locked="0"/>
    </xf>
    <xf numFmtId="0" fontId="101" fillId="6" borderId="76" xfId="0" applyFont="1" applyFill="1" applyBorder="1" applyAlignment="1" applyProtection="1">
      <alignment horizontal="left" vertical="center" wrapText="1"/>
      <protection locked="0"/>
    </xf>
    <xf numFmtId="0" fontId="101" fillId="6" borderId="77" xfId="0" applyFont="1" applyFill="1" applyBorder="1" applyAlignment="1" applyProtection="1">
      <alignment horizontal="left" vertical="center" wrapText="1"/>
      <protection locked="0"/>
    </xf>
    <xf numFmtId="0" fontId="101" fillId="6" borderId="78" xfId="0" applyFont="1" applyFill="1" applyBorder="1" applyAlignment="1" applyProtection="1">
      <alignment horizontal="left" vertical="center" wrapText="1"/>
      <protection locked="0"/>
    </xf>
    <xf numFmtId="0" fontId="101" fillId="6" borderId="79" xfId="0" applyFont="1" applyFill="1" applyBorder="1" applyAlignment="1" applyProtection="1">
      <alignment horizontal="left" vertical="center" wrapText="1"/>
      <protection locked="0"/>
    </xf>
    <xf numFmtId="0" fontId="96" fillId="0" borderId="80" xfId="0" applyFont="1" applyBorder="1" applyAlignment="1" applyProtection="1">
      <alignment horizontal="distributed" vertical="center" wrapText="1" indent="1"/>
      <protection/>
    </xf>
    <xf numFmtId="0" fontId="96" fillId="6" borderId="81" xfId="0" applyFont="1" applyFill="1" applyBorder="1" applyAlignment="1" applyProtection="1">
      <alignment horizontal="center" vertical="center"/>
      <protection locked="0"/>
    </xf>
    <xf numFmtId="0" fontId="96" fillId="6" borderId="82" xfId="0" applyFont="1" applyFill="1" applyBorder="1" applyAlignment="1" applyProtection="1">
      <alignment horizontal="center" vertical="center"/>
      <protection locked="0"/>
    </xf>
    <xf numFmtId="0" fontId="96" fillId="6" borderId="83" xfId="0" applyFont="1" applyFill="1" applyBorder="1" applyAlignment="1" applyProtection="1">
      <alignment horizontal="center" vertical="center"/>
      <protection locked="0"/>
    </xf>
    <xf numFmtId="0" fontId="96" fillId="6" borderId="84" xfId="0" applyFont="1" applyFill="1" applyBorder="1" applyAlignment="1" applyProtection="1">
      <alignment vertical="center" wrapText="1"/>
      <protection locked="0"/>
    </xf>
    <xf numFmtId="0" fontId="96" fillId="6" borderId="85" xfId="0" applyFont="1" applyFill="1" applyBorder="1" applyAlignment="1" applyProtection="1">
      <alignment vertical="center" wrapText="1"/>
      <protection locked="0"/>
    </xf>
    <xf numFmtId="0" fontId="96" fillId="0" borderId="57" xfId="0" applyFont="1" applyBorder="1" applyAlignment="1" applyProtection="1">
      <alignment horizontal="center" vertical="center" wrapText="1"/>
      <protection/>
    </xf>
    <xf numFmtId="0" fontId="96" fillId="0" borderId="58" xfId="0" applyFont="1" applyBorder="1" applyAlignment="1" applyProtection="1">
      <alignment horizontal="center" vertical="center" wrapText="1"/>
      <protection/>
    </xf>
    <xf numFmtId="0" fontId="96" fillId="0" borderId="59" xfId="0" applyFont="1" applyBorder="1" applyAlignment="1" applyProtection="1">
      <alignment horizontal="center" vertical="center" wrapText="1"/>
      <protection/>
    </xf>
    <xf numFmtId="0" fontId="96" fillId="6" borderId="76" xfId="0" applyFont="1" applyFill="1" applyBorder="1" applyAlignment="1" applyProtection="1">
      <alignment horizontal="left" vertical="center"/>
      <protection locked="0"/>
    </xf>
    <xf numFmtId="0" fontId="96" fillId="6" borderId="78" xfId="0" applyFont="1" applyFill="1" applyBorder="1" applyAlignment="1" applyProtection="1">
      <alignment horizontal="left" vertical="center"/>
      <protection locked="0"/>
    </xf>
    <xf numFmtId="0" fontId="96" fillId="6" borderId="77" xfId="0" applyFont="1" applyFill="1" applyBorder="1" applyAlignment="1" applyProtection="1">
      <alignment horizontal="left" vertical="center"/>
      <protection locked="0"/>
    </xf>
    <xf numFmtId="0" fontId="17" fillId="6" borderId="61" xfId="0" applyFont="1" applyFill="1" applyBorder="1" applyAlignment="1" applyProtection="1">
      <alignment horizontal="left" vertical="center" wrapText="1"/>
      <protection locked="0"/>
    </xf>
    <xf numFmtId="0" fontId="133" fillId="6" borderId="22" xfId="0" applyFont="1" applyFill="1" applyBorder="1" applyAlignment="1" applyProtection="1">
      <alignment horizontal="left" vertical="center" wrapText="1"/>
      <protection locked="0"/>
    </xf>
    <xf numFmtId="0" fontId="133" fillId="6" borderId="86" xfId="0" applyFont="1" applyFill="1" applyBorder="1" applyAlignment="1" applyProtection="1">
      <alignment horizontal="left" vertical="center" wrapText="1"/>
      <protection locked="0"/>
    </xf>
    <xf numFmtId="0" fontId="96" fillId="6" borderId="61" xfId="0" applyFont="1" applyFill="1" applyBorder="1" applyAlignment="1" applyProtection="1">
      <alignment vertical="center" wrapText="1"/>
      <protection locked="0"/>
    </xf>
    <xf numFmtId="0" fontId="96" fillId="6" borderId="22" xfId="0" applyFont="1" applyFill="1" applyBorder="1" applyAlignment="1" applyProtection="1">
      <alignment vertical="center" wrapText="1"/>
      <protection locked="0"/>
    </xf>
    <xf numFmtId="0" fontId="96" fillId="6" borderId="86" xfId="0" applyFont="1" applyFill="1" applyBorder="1" applyAlignment="1" applyProtection="1">
      <alignment vertical="center" wrapText="1"/>
      <protection locked="0"/>
    </xf>
    <xf numFmtId="0" fontId="96" fillId="6" borderId="87" xfId="0" applyFont="1" applyFill="1" applyBorder="1" applyAlignment="1" applyProtection="1">
      <alignment horizontal="left" vertical="center"/>
      <protection locked="0"/>
    </xf>
    <xf numFmtId="0" fontId="96" fillId="6" borderId="88" xfId="0" applyFont="1" applyFill="1" applyBorder="1" applyAlignment="1" applyProtection="1">
      <alignment horizontal="left" vertical="center"/>
      <protection locked="0"/>
    </xf>
    <xf numFmtId="0" fontId="96" fillId="0" borderId="89" xfId="0" applyFont="1" applyBorder="1" applyAlignment="1" applyProtection="1">
      <alignment horizontal="center" vertical="center" wrapText="1"/>
      <protection/>
    </xf>
    <xf numFmtId="0" fontId="96" fillId="0" borderId="90" xfId="0" applyFont="1" applyBorder="1" applyAlignment="1" applyProtection="1">
      <alignment horizontal="center" vertical="center" wrapText="1"/>
      <protection/>
    </xf>
    <xf numFmtId="0" fontId="96" fillId="7" borderId="91" xfId="0" applyFont="1" applyFill="1" applyBorder="1" applyAlignment="1" applyProtection="1">
      <alignment vertical="center" wrapText="1"/>
      <protection locked="0"/>
    </xf>
    <xf numFmtId="0" fontId="96" fillId="7" borderId="27" xfId="0" applyFont="1" applyFill="1" applyBorder="1" applyAlignment="1" applyProtection="1">
      <alignment vertical="center" wrapText="1"/>
      <protection locked="0"/>
    </xf>
    <xf numFmtId="0" fontId="96" fillId="7" borderId="92" xfId="0" applyFont="1" applyFill="1" applyBorder="1" applyAlignment="1" applyProtection="1">
      <alignment vertical="center" wrapText="1"/>
      <protection locked="0"/>
    </xf>
    <xf numFmtId="0" fontId="96" fillId="7" borderId="93" xfId="0" applyFont="1" applyFill="1" applyBorder="1" applyAlignment="1" applyProtection="1">
      <alignment vertical="center" wrapText="1"/>
      <protection locked="0"/>
    </xf>
    <xf numFmtId="0" fontId="96" fillId="0" borderId="76" xfId="0" applyFont="1" applyBorder="1" applyAlignment="1" applyProtection="1">
      <alignment horizontal="center" vertical="center" wrapText="1"/>
      <protection/>
    </xf>
    <xf numFmtId="0" fontId="96" fillId="0" borderId="94" xfId="0" applyFont="1" applyBorder="1" applyAlignment="1" applyProtection="1">
      <alignment horizontal="center" vertical="center" wrapText="1"/>
      <protection/>
    </xf>
    <xf numFmtId="0" fontId="96" fillId="7" borderId="95" xfId="0" applyFont="1" applyFill="1" applyBorder="1" applyAlignment="1" applyProtection="1">
      <alignment vertical="center" wrapText="1"/>
      <protection locked="0"/>
    </xf>
    <xf numFmtId="0" fontId="96" fillId="7" borderId="96" xfId="0" applyFont="1" applyFill="1" applyBorder="1" applyAlignment="1" applyProtection="1">
      <alignment vertical="center" wrapText="1"/>
      <protection locked="0"/>
    </xf>
    <xf numFmtId="0" fontId="96" fillId="33" borderId="60" xfId="0" applyFont="1" applyFill="1" applyBorder="1" applyAlignment="1" applyProtection="1">
      <alignment horizontal="left" vertical="center" wrapText="1"/>
      <protection locked="0"/>
    </xf>
    <xf numFmtId="0" fontId="96" fillId="33" borderId="0" xfId="0" applyFont="1" applyFill="1" applyBorder="1" applyAlignment="1" applyProtection="1">
      <alignment horizontal="left" vertical="center" wrapText="1"/>
      <protection locked="0"/>
    </xf>
    <xf numFmtId="0" fontId="96" fillId="33" borderId="30" xfId="0" applyFont="1" applyFill="1" applyBorder="1" applyAlignment="1" applyProtection="1">
      <alignment horizontal="left" vertical="center" wrapText="1"/>
      <protection locked="0"/>
    </xf>
    <xf numFmtId="0" fontId="96" fillId="6" borderId="97" xfId="0" applyFont="1" applyFill="1" applyBorder="1" applyAlignment="1" applyProtection="1">
      <alignment vertical="center" wrapText="1"/>
      <protection locked="0"/>
    </xf>
    <xf numFmtId="0" fontId="96" fillId="6" borderId="74" xfId="0" applyFont="1" applyFill="1" applyBorder="1" applyAlignment="1" applyProtection="1">
      <alignment vertical="center" wrapText="1"/>
      <protection locked="0"/>
    </xf>
    <xf numFmtId="0" fontId="96" fillId="6" borderId="75" xfId="0" applyFont="1" applyFill="1" applyBorder="1" applyAlignment="1" applyProtection="1">
      <alignment vertical="center" wrapText="1"/>
      <protection locked="0"/>
    </xf>
    <xf numFmtId="0" fontId="0" fillId="6" borderId="74" xfId="43" applyFont="1" applyFill="1" applyBorder="1" applyAlignment="1" applyProtection="1">
      <alignment horizontal="left" vertical="center" wrapText="1"/>
      <protection locked="0"/>
    </xf>
    <xf numFmtId="0" fontId="99" fillId="33" borderId="32" xfId="0" applyFont="1" applyFill="1" applyBorder="1" applyAlignment="1" applyProtection="1">
      <alignment horizontal="left" vertical="center" wrapText="1"/>
      <protection/>
    </xf>
    <xf numFmtId="0" fontId="134" fillId="33" borderId="0" xfId="0" applyFont="1" applyFill="1" applyAlignment="1" applyProtection="1">
      <alignment horizontal="center" vertical="center"/>
      <protection/>
    </xf>
    <xf numFmtId="0" fontId="102" fillId="33" borderId="0" xfId="0" applyFont="1" applyFill="1" applyBorder="1" applyAlignment="1" applyProtection="1">
      <alignment horizontal="left" vertical="center" wrapText="1"/>
      <protection/>
    </xf>
    <xf numFmtId="0" fontId="12" fillId="33" borderId="0" xfId="0" applyFont="1" applyFill="1" applyAlignment="1" applyProtection="1">
      <alignment horizontal="left" vertical="top" wrapText="1"/>
      <protection/>
    </xf>
    <xf numFmtId="0" fontId="135" fillId="33" borderId="0" xfId="0" applyFont="1" applyFill="1" applyAlignment="1" applyProtection="1">
      <alignment horizontal="left" vertical="top"/>
      <protection/>
    </xf>
    <xf numFmtId="0" fontId="96" fillId="6" borderId="31" xfId="0" applyFont="1" applyFill="1" applyBorder="1" applyAlignment="1" applyProtection="1">
      <alignment horizontal="right" vertical="center" wrapText="1"/>
      <protection locked="0"/>
    </xf>
    <xf numFmtId="0" fontId="96" fillId="6" borderId="64" xfId="0" applyFont="1" applyFill="1" applyBorder="1" applyAlignment="1" applyProtection="1">
      <alignment horizontal="right" vertical="center" wrapText="1"/>
      <protection locked="0"/>
    </xf>
    <xf numFmtId="0" fontId="96" fillId="6" borderId="22" xfId="0" applyFont="1" applyFill="1" applyBorder="1" applyAlignment="1" applyProtection="1">
      <alignment horizontal="left" vertical="center" wrapText="1"/>
      <protection locked="0"/>
    </xf>
    <xf numFmtId="0" fontId="101" fillId="33" borderId="98" xfId="0" applyFont="1" applyFill="1" applyBorder="1" applyAlignment="1" applyProtection="1">
      <alignment horizontal="center" vertical="center" wrapText="1"/>
      <protection locked="0"/>
    </xf>
    <xf numFmtId="0" fontId="101" fillId="33" borderId="82" xfId="0" applyFont="1" applyFill="1" applyBorder="1" applyAlignment="1" applyProtection="1">
      <alignment horizontal="center" vertical="center" wrapText="1"/>
      <protection locked="0"/>
    </xf>
    <xf numFmtId="0" fontId="96" fillId="33" borderId="73" xfId="0" applyFont="1" applyFill="1" applyBorder="1" applyAlignment="1" applyProtection="1">
      <alignment horizontal="left" vertical="center" wrapText="1"/>
      <protection locked="0"/>
    </xf>
    <xf numFmtId="0" fontId="96" fillId="33" borderId="18" xfId="0" applyFont="1" applyFill="1" applyBorder="1" applyAlignment="1" applyProtection="1">
      <alignment horizontal="left" vertical="center" wrapText="1"/>
      <protection locked="0"/>
    </xf>
    <xf numFmtId="0" fontId="96" fillId="33" borderId="28" xfId="0" applyFont="1" applyFill="1" applyBorder="1" applyAlignment="1" applyProtection="1">
      <alignment horizontal="left" vertical="center" wrapText="1"/>
      <protection locked="0"/>
    </xf>
    <xf numFmtId="0" fontId="96" fillId="0" borderId="99" xfId="0" applyFont="1" applyBorder="1" applyAlignment="1" applyProtection="1">
      <alignment horizontal="left" vertical="center" wrapText="1"/>
      <protection/>
    </xf>
    <xf numFmtId="0" fontId="96" fillId="0" borderId="84" xfId="0" applyFont="1" applyBorder="1" applyAlignment="1" applyProtection="1">
      <alignment horizontal="left" vertical="center" wrapText="1"/>
      <protection/>
    </xf>
    <xf numFmtId="0" fontId="96" fillId="7" borderId="100" xfId="0" applyFont="1" applyFill="1" applyBorder="1" applyAlignment="1" applyProtection="1">
      <alignment horizontal="left" vertical="center"/>
      <protection locked="0"/>
    </xf>
    <xf numFmtId="0" fontId="96" fillId="7" borderId="84" xfId="0" applyFont="1" applyFill="1" applyBorder="1" applyAlignment="1" applyProtection="1">
      <alignment horizontal="left" vertical="center"/>
      <protection locked="0"/>
    </xf>
    <xf numFmtId="0" fontId="96" fillId="7" borderId="85" xfId="0" applyFont="1" applyFill="1" applyBorder="1" applyAlignment="1" applyProtection="1">
      <alignment horizontal="left" vertical="center"/>
      <protection locked="0"/>
    </xf>
    <xf numFmtId="0" fontId="96" fillId="6" borderId="12" xfId="0" applyFont="1" applyFill="1" applyBorder="1" applyAlignment="1" applyProtection="1">
      <alignment vertical="center" wrapText="1"/>
      <protection locked="0"/>
    </xf>
    <xf numFmtId="0" fontId="96" fillId="6" borderId="101" xfId="0" applyFont="1" applyFill="1" applyBorder="1" applyAlignment="1" applyProtection="1">
      <alignment vertical="center" wrapText="1"/>
      <protection locked="0"/>
    </xf>
    <xf numFmtId="0" fontId="96" fillId="6" borderId="92" xfId="0" applyFont="1" applyFill="1" applyBorder="1" applyAlignment="1" applyProtection="1">
      <alignment horizontal="left" vertical="center" wrapText="1"/>
      <protection locked="0"/>
    </xf>
    <xf numFmtId="0" fontId="96" fillId="6" borderId="102" xfId="0" applyFont="1" applyFill="1" applyBorder="1" applyAlignment="1" applyProtection="1">
      <alignment horizontal="left" vertical="center" wrapText="1"/>
      <protection locked="0"/>
    </xf>
    <xf numFmtId="0" fontId="96" fillId="6" borderId="93" xfId="0" applyFont="1" applyFill="1" applyBorder="1" applyAlignment="1" applyProtection="1">
      <alignment horizontal="left" vertical="center" wrapText="1"/>
      <protection locked="0"/>
    </xf>
    <xf numFmtId="0" fontId="96" fillId="0" borderId="103" xfId="0" applyFont="1" applyFill="1" applyBorder="1" applyAlignment="1" applyProtection="1">
      <alignment horizontal="left" vertical="center" wrapText="1"/>
      <protection/>
    </xf>
    <xf numFmtId="0" fontId="96" fillId="0" borderId="104" xfId="0" applyFont="1" applyFill="1" applyBorder="1" applyAlignment="1" applyProtection="1">
      <alignment horizontal="left" vertical="center" wrapText="1"/>
      <protection/>
    </xf>
    <xf numFmtId="0" fontId="96" fillId="0" borderId="105" xfId="0" applyFont="1" applyFill="1" applyBorder="1" applyAlignment="1" applyProtection="1">
      <alignment horizontal="left" vertical="center" wrapText="1"/>
      <protection/>
    </xf>
    <xf numFmtId="0" fontId="136" fillId="33" borderId="106" xfId="0" applyFont="1" applyFill="1" applyBorder="1" applyAlignment="1" applyProtection="1">
      <alignment horizontal="left" vertical="center" wrapText="1"/>
      <protection/>
    </xf>
    <xf numFmtId="0" fontId="136" fillId="33" borderId="17" xfId="0" applyFont="1" applyFill="1" applyBorder="1" applyAlignment="1" applyProtection="1">
      <alignment horizontal="left" vertical="center" wrapText="1"/>
      <protection/>
    </xf>
    <xf numFmtId="0" fontId="136" fillId="33" borderId="27" xfId="0" applyFont="1" applyFill="1" applyBorder="1" applyAlignment="1" applyProtection="1">
      <alignment horizontal="left" vertical="center" wrapText="1"/>
      <protection/>
    </xf>
    <xf numFmtId="0" fontId="96" fillId="0" borderId="80" xfId="0" applyFont="1" applyBorder="1" applyAlignment="1" applyProtection="1">
      <alignment horizontal="left" vertical="center" wrapText="1" indent="1"/>
      <protection/>
    </xf>
    <xf numFmtId="0" fontId="96" fillId="0" borderId="58" xfId="0" applyFont="1" applyBorder="1" applyAlignment="1" applyProtection="1">
      <alignment horizontal="left" vertical="center" wrapText="1" indent="1"/>
      <protection/>
    </xf>
    <xf numFmtId="0" fontId="96" fillId="0" borderId="59" xfId="0" applyFont="1" applyBorder="1" applyAlignment="1" applyProtection="1">
      <alignment horizontal="left" vertical="center" wrapText="1" indent="1"/>
      <protection/>
    </xf>
    <xf numFmtId="0" fontId="96" fillId="33" borderId="91" xfId="0" applyFont="1" applyFill="1" applyBorder="1" applyAlignment="1" applyProtection="1">
      <alignment horizontal="center" vertical="center" wrapText="1"/>
      <protection locked="0"/>
    </xf>
    <xf numFmtId="0" fontId="96" fillId="33" borderId="17" xfId="0" applyFont="1" applyFill="1" applyBorder="1" applyAlignment="1" applyProtection="1">
      <alignment horizontal="center" vertical="center" wrapText="1"/>
      <protection locked="0"/>
    </xf>
    <xf numFmtId="0" fontId="96" fillId="33" borderId="27" xfId="0" applyFont="1" applyFill="1" applyBorder="1" applyAlignment="1" applyProtection="1">
      <alignment horizontal="center" vertical="center" wrapText="1"/>
      <protection locked="0"/>
    </xf>
    <xf numFmtId="0" fontId="0" fillId="6" borderId="32" xfId="43" applyFont="1" applyFill="1" applyBorder="1" applyAlignment="1" applyProtection="1">
      <alignment horizontal="left" vertical="top" wrapText="1"/>
      <protection locked="0"/>
    </xf>
    <xf numFmtId="0" fontId="0" fillId="6" borderId="33" xfId="43" applyFont="1" applyFill="1" applyBorder="1" applyAlignment="1" applyProtection="1">
      <alignment horizontal="left" vertical="top" wrapText="1"/>
      <protection locked="0"/>
    </xf>
    <xf numFmtId="0" fontId="17" fillId="6" borderId="22" xfId="0" applyFont="1" applyFill="1" applyBorder="1" applyAlignment="1" applyProtection="1">
      <alignment horizontal="left" vertical="center" wrapText="1"/>
      <protection locked="0"/>
    </xf>
    <xf numFmtId="0" fontId="96" fillId="6" borderId="26" xfId="0" applyFont="1" applyFill="1" applyBorder="1" applyAlignment="1" applyProtection="1">
      <alignment horizontal="left" vertical="center" wrapText="1"/>
      <protection locked="0"/>
    </xf>
    <xf numFmtId="0" fontId="96" fillId="6" borderId="91" xfId="0" applyFont="1" applyFill="1" applyBorder="1" applyAlignment="1" applyProtection="1">
      <alignment horizontal="left" vertical="center" wrapText="1"/>
      <protection locked="0"/>
    </xf>
    <xf numFmtId="0" fontId="96" fillId="6" borderId="17" xfId="0" applyFont="1" applyFill="1" applyBorder="1" applyAlignment="1" applyProtection="1">
      <alignment horizontal="left" vertical="center" wrapText="1"/>
      <protection locked="0"/>
    </xf>
    <xf numFmtId="0" fontId="96" fillId="6" borderId="107" xfId="0" applyFont="1" applyFill="1" applyBorder="1" applyAlignment="1" applyProtection="1">
      <alignment horizontal="left" vertical="center" wrapText="1"/>
      <protection locked="0"/>
    </xf>
    <xf numFmtId="0" fontId="96" fillId="6" borderId="61" xfId="0" applyFont="1" applyFill="1" applyBorder="1" applyAlignment="1" applyProtection="1">
      <alignment horizontal="left" vertical="top" wrapText="1"/>
      <protection locked="0"/>
    </xf>
    <xf numFmtId="0" fontId="96" fillId="6" borderId="22" xfId="0" applyFont="1" applyFill="1" applyBorder="1" applyAlignment="1" applyProtection="1">
      <alignment horizontal="left" vertical="top"/>
      <protection locked="0"/>
    </xf>
    <xf numFmtId="0" fontId="96" fillId="6" borderId="26" xfId="0" applyFont="1" applyFill="1" applyBorder="1" applyAlignment="1" applyProtection="1">
      <alignment horizontal="left" vertical="top"/>
      <protection locked="0"/>
    </xf>
    <xf numFmtId="0" fontId="96" fillId="6" borderId="95" xfId="0" applyFont="1" applyFill="1" applyBorder="1" applyAlignment="1" applyProtection="1">
      <alignment vertical="center" wrapText="1"/>
      <protection locked="0"/>
    </xf>
    <xf numFmtId="0" fontId="96" fillId="6" borderId="96" xfId="0" applyFont="1" applyFill="1" applyBorder="1" applyAlignment="1" applyProtection="1">
      <alignment vertical="center" wrapText="1"/>
      <protection locked="0"/>
    </xf>
    <xf numFmtId="0" fontId="96" fillId="0" borderId="108" xfId="0" applyFont="1" applyBorder="1" applyAlignment="1" applyProtection="1">
      <alignment horizontal="center" vertical="center" wrapText="1"/>
      <protection/>
    </xf>
    <xf numFmtId="0" fontId="96" fillId="0" borderId="29" xfId="0" applyFont="1" applyBorder="1" applyAlignment="1" applyProtection="1">
      <alignment horizontal="center" vertical="center" wrapText="1"/>
      <protection/>
    </xf>
    <xf numFmtId="0" fontId="96" fillId="0" borderId="34" xfId="0" applyFont="1" applyBorder="1" applyAlignment="1" applyProtection="1">
      <alignment horizontal="center" vertical="center" wrapText="1"/>
      <protection/>
    </xf>
    <xf numFmtId="0" fontId="96" fillId="0" borderId="54" xfId="0" applyFont="1" applyBorder="1" applyAlignment="1" applyProtection="1">
      <alignment horizontal="center" vertical="center" wrapText="1"/>
      <protection/>
    </xf>
    <xf numFmtId="0" fontId="96" fillId="0" borderId="109" xfId="0" applyFont="1" applyBorder="1" applyAlignment="1" applyProtection="1">
      <alignment horizontal="center" vertical="center" wrapText="1"/>
      <protection/>
    </xf>
    <xf numFmtId="0" fontId="96" fillId="0" borderId="60" xfId="0" applyFont="1" applyBorder="1" applyAlignment="1" applyProtection="1">
      <alignment horizontal="center" vertical="center" wrapText="1"/>
      <protection/>
    </xf>
    <xf numFmtId="0" fontId="96" fillId="0" borderId="110" xfId="0" applyFont="1" applyBorder="1" applyAlignment="1" applyProtection="1">
      <alignment horizontal="center" vertical="center" wrapText="1"/>
      <protection/>
    </xf>
    <xf numFmtId="0" fontId="96" fillId="0" borderId="111" xfId="0" applyFont="1" applyBorder="1" applyAlignment="1" applyProtection="1">
      <alignment horizontal="center" vertical="center" wrapText="1"/>
      <protection/>
    </xf>
    <xf numFmtId="0" fontId="96" fillId="0" borderId="112" xfId="0" applyFont="1" applyBorder="1" applyAlignment="1" applyProtection="1">
      <alignment horizontal="center" vertical="center" wrapText="1"/>
      <protection/>
    </xf>
    <xf numFmtId="0" fontId="81" fillId="6" borderId="55" xfId="43" applyFill="1" applyBorder="1" applyAlignment="1" applyProtection="1">
      <alignment horizontal="left" vertical="center" wrapText="1"/>
      <protection locked="0"/>
    </xf>
    <xf numFmtId="0" fontId="81" fillId="6" borderId="63" xfId="43" applyFill="1" applyBorder="1" applyAlignment="1" applyProtection="1">
      <alignment horizontal="left" vertical="center" wrapText="1"/>
      <protection locked="0"/>
    </xf>
    <xf numFmtId="0" fontId="81" fillId="6" borderId="0" xfId="43" applyFill="1" applyBorder="1" applyAlignment="1" applyProtection="1">
      <alignment horizontal="left" vertical="center" wrapText="1"/>
      <protection locked="0"/>
    </xf>
    <xf numFmtId="0" fontId="81" fillId="6" borderId="113" xfId="43" applyFill="1" applyBorder="1" applyAlignment="1" applyProtection="1">
      <alignment horizontal="left" vertical="center" wrapText="1"/>
      <protection locked="0"/>
    </xf>
    <xf numFmtId="0" fontId="81" fillId="6" borderId="32" xfId="43" applyFill="1" applyBorder="1" applyAlignment="1" applyProtection="1">
      <alignment horizontal="left" vertical="center" wrapText="1"/>
      <protection locked="0"/>
    </xf>
    <xf numFmtId="0" fontId="81" fillId="6" borderId="114" xfId="43" applyFill="1" applyBorder="1" applyAlignment="1" applyProtection="1">
      <alignment horizontal="left" vertical="center" wrapText="1"/>
      <protection locked="0"/>
    </xf>
    <xf numFmtId="0" fontId="96" fillId="6" borderId="76" xfId="0" applyFont="1" applyFill="1" applyBorder="1" applyAlignment="1" applyProtection="1">
      <alignment vertical="center" wrapText="1"/>
      <protection locked="0"/>
    </xf>
    <xf numFmtId="0" fontId="96" fillId="6" borderId="77" xfId="0" applyFont="1" applyFill="1" applyBorder="1" applyAlignment="1" applyProtection="1">
      <alignment vertical="center" wrapText="1"/>
      <protection locked="0"/>
    </xf>
    <xf numFmtId="0" fontId="17" fillId="6" borderId="76" xfId="0" applyFont="1" applyFill="1" applyBorder="1" applyAlignment="1" applyProtection="1">
      <alignment horizontal="left" vertical="center" wrapText="1"/>
      <protection locked="0"/>
    </xf>
    <xf numFmtId="0" fontId="96" fillId="6" borderId="77" xfId="0" applyFont="1" applyFill="1" applyBorder="1" applyAlignment="1" applyProtection="1">
      <alignment horizontal="left" vertical="center" wrapText="1"/>
      <protection locked="0"/>
    </xf>
    <xf numFmtId="0" fontId="96" fillId="0" borderId="0" xfId="0" applyFont="1" applyAlignment="1" applyProtection="1">
      <alignment horizontal="left" vertical="center" wrapText="1"/>
      <protection/>
    </xf>
    <xf numFmtId="0" fontId="96" fillId="7" borderId="61" xfId="0" applyFont="1" applyFill="1" applyBorder="1" applyAlignment="1" applyProtection="1">
      <alignment vertical="center" wrapText="1"/>
      <protection locked="0"/>
    </xf>
    <xf numFmtId="0" fontId="96" fillId="7" borderId="26" xfId="0" applyFont="1" applyFill="1" applyBorder="1" applyAlignment="1" applyProtection="1">
      <alignment vertical="center" wrapText="1"/>
      <protection locked="0"/>
    </xf>
    <xf numFmtId="0" fontId="96" fillId="0" borderId="19" xfId="0" applyFont="1" applyBorder="1" applyAlignment="1" applyProtection="1">
      <alignment horizontal="center" vertical="center" wrapText="1"/>
      <protection/>
    </xf>
    <xf numFmtId="0" fontId="96" fillId="0" borderId="115" xfId="0" applyFont="1" applyBorder="1" applyAlignment="1" applyProtection="1">
      <alignment horizontal="center" vertical="center" wrapText="1"/>
      <protection/>
    </xf>
    <xf numFmtId="0" fontId="96" fillId="0" borderId="80" xfId="0" applyFont="1" applyBorder="1" applyAlignment="1" applyProtection="1">
      <alignment horizontal="center" vertical="center" wrapText="1"/>
      <protection/>
    </xf>
    <xf numFmtId="0" fontId="96" fillId="33" borderId="34" xfId="0" applyFont="1" applyFill="1" applyBorder="1" applyAlignment="1" applyProtection="1">
      <alignment horizontal="center" vertical="center"/>
      <protection locked="0"/>
    </xf>
    <xf numFmtId="0" fontId="96" fillId="33" borderId="32" xfId="0" applyFont="1" applyFill="1" applyBorder="1" applyAlignment="1" applyProtection="1">
      <alignment horizontal="center" vertical="center"/>
      <protection locked="0"/>
    </xf>
    <xf numFmtId="0" fontId="96" fillId="33" borderId="33" xfId="0" applyFont="1" applyFill="1" applyBorder="1" applyAlignment="1" applyProtection="1">
      <alignment horizontal="center" vertical="center"/>
      <protection locked="0"/>
    </xf>
    <xf numFmtId="0" fontId="96" fillId="6" borderId="22" xfId="0" applyFont="1" applyFill="1" applyBorder="1" applyAlignment="1" applyProtection="1">
      <alignment horizontal="left" vertical="top" wrapText="1"/>
      <protection locked="0"/>
    </xf>
    <xf numFmtId="0" fontId="96" fillId="6" borderId="26" xfId="0" applyFont="1" applyFill="1" applyBorder="1" applyAlignment="1" applyProtection="1">
      <alignment horizontal="left" vertical="top" wrapText="1"/>
      <protection locked="0"/>
    </xf>
    <xf numFmtId="0" fontId="99" fillId="33" borderId="0" xfId="0" applyFont="1" applyFill="1" applyBorder="1" applyAlignment="1" applyProtection="1">
      <alignment horizontal="left" vertical="center" wrapText="1"/>
      <protection/>
    </xf>
    <xf numFmtId="0" fontId="96" fillId="6" borderId="32" xfId="0" applyFont="1" applyFill="1" applyBorder="1" applyAlignment="1" applyProtection="1">
      <alignment horizontal="left" vertical="top" wrapText="1"/>
      <protection locked="0"/>
    </xf>
    <xf numFmtId="0" fontId="96" fillId="6" borderId="33" xfId="0" applyFont="1" applyFill="1" applyBorder="1" applyAlignment="1" applyProtection="1">
      <alignment horizontal="left" vertical="top" wrapText="1"/>
      <protection locked="0"/>
    </xf>
    <xf numFmtId="0" fontId="96" fillId="6" borderId="74" xfId="0" applyFont="1" applyFill="1" applyBorder="1" applyAlignment="1" applyProtection="1">
      <alignment horizontal="left" vertical="center"/>
      <protection locked="0"/>
    </xf>
    <xf numFmtId="0" fontId="96" fillId="6" borderId="75" xfId="0" applyFont="1" applyFill="1" applyBorder="1" applyAlignment="1" applyProtection="1">
      <alignment horizontal="left" vertical="center"/>
      <protection locked="0"/>
    </xf>
    <xf numFmtId="0" fontId="101" fillId="33" borderId="83" xfId="0" applyFont="1" applyFill="1" applyBorder="1" applyAlignment="1" applyProtection="1">
      <alignment horizontal="center" vertical="center" wrapText="1"/>
      <protection locked="0"/>
    </xf>
    <xf numFmtId="0" fontId="96" fillId="6" borderId="111" xfId="0" applyFont="1" applyFill="1" applyBorder="1" applyAlignment="1" applyProtection="1">
      <alignment horizontal="center" vertical="center" wrapText="1"/>
      <protection locked="0"/>
    </xf>
    <xf numFmtId="0" fontId="96" fillId="6" borderId="32" xfId="0" applyFont="1" applyFill="1" applyBorder="1" applyAlignment="1" applyProtection="1">
      <alignment horizontal="center" vertical="center" wrapText="1"/>
      <protection locked="0"/>
    </xf>
    <xf numFmtId="0" fontId="96" fillId="6" borderId="33" xfId="0" applyFont="1" applyFill="1" applyBorder="1" applyAlignment="1" applyProtection="1">
      <alignment horizontal="center" vertical="center" wrapText="1"/>
      <protection locked="0"/>
    </xf>
    <xf numFmtId="0" fontId="96" fillId="6" borderId="116" xfId="0" applyFont="1" applyFill="1" applyBorder="1" applyAlignment="1" applyProtection="1">
      <alignment vertical="center" wrapText="1"/>
      <protection locked="0"/>
    </xf>
    <xf numFmtId="0" fontId="96" fillId="6" borderId="117" xfId="0" applyFont="1" applyFill="1" applyBorder="1" applyAlignment="1" applyProtection="1">
      <alignment vertical="center" wrapText="1"/>
      <protection locked="0"/>
    </xf>
    <xf numFmtId="0" fontId="96" fillId="6" borderId="87" xfId="0" applyFont="1" applyFill="1" applyBorder="1" applyAlignment="1" applyProtection="1">
      <alignment vertical="center" wrapText="1"/>
      <protection locked="0"/>
    </xf>
    <xf numFmtId="0" fontId="96" fillId="6" borderId="118" xfId="0" applyFont="1" applyFill="1" applyBorder="1" applyAlignment="1" applyProtection="1">
      <alignment vertical="center" wrapText="1"/>
      <protection locked="0"/>
    </xf>
    <xf numFmtId="0" fontId="96" fillId="6" borderId="119" xfId="0" applyFont="1" applyFill="1" applyBorder="1" applyAlignment="1" applyProtection="1">
      <alignment vertical="center" wrapText="1"/>
      <protection locked="0"/>
    </xf>
    <xf numFmtId="0" fontId="96" fillId="6" borderId="120" xfId="0" applyFont="1" applyFill="1" applyBorder="1" applyAlignment="1" applyProtection="1">
      <alignment vertical="center" wrapText="1"/>
      <protection locked="0"/>
    </xf>
    <xf numFmtId="0" fontId="96" fillId="0" borderId="12" xfId="0" applyFont="1" applyBorder="1" applyAlignment="1" applyProtection="1">
      <alignment horizontal="center" vertical="center" wrapText="1"/>
      <protection/>
    </xf>
    <xf numFmtId="0" fontId="96" fillId="0" borderId="121" xfId="0" applyFont="1" applyBorder="1" applyAlignment="1" applyProtection="1">
      <alignment horizontal="center" vertical="center" wrapText="1"/>
      <protection/>
    </xf>
    <xf numFmtId="0" fontId="96" fillId="0" borderId="92" xfId="0" applyFont="1" applyBorder="1" applyAlignment="1" applyProtection="1">
      <alignment horizontal="center" vertical="center" wrapText="1"/>
      <protection/>
    </xf>
    <xf numFmtId="0" fontId="96" fillId="0" borderId="122" xfId="0" applyFont="1" applyBorder="1" applyAlignment="1" applyProtection="1">
      <alignment horizontal="center" vertical="center" wrapText="1"/>
      <protection/>
    </xf>
    <xf numFmtId="0" fontId="96" fillId="0" borderId="123" xfId="0" applyFont="1" applyBorder="1" applyAlignment="1" applyProtection="1">
      <alignment horizontal="center" vertical="center" wrapText="1"/>
      <protection/>
    </xf>
    <xf numFmtId="0" fontId="96" fillId="6" borderId="73" xfId="0" applyFont="1" applyFill="1" applyBorder="1" applyAlignment="1" applyProtection="1">
      <alignment vertical="center" wrapText="1"/>
      <protection locked="0"/>
    </xf>
    <xf numFmtId="0" fontId="96" fillId="6" borderId="28" xfId="0" applyFont="1" applyFill="1" applyBorder="1" applyAlignment="1" applyProtection="1">
      <alignment vertical="center" wrapText="1"/>
      <protection locked="0"/>
    </xf>
    <xf numFmtId="0" fontId="96" fillId="6" borderId="92" xfId="0" applyFont="1" applyFill="1" applyBorder="1" applyAlignment="1" applyProtection="1">
      <alignment vertical="center" wrapText="1"/>
      <protection locked="0"/>
    </xf>
    <xf numFmtId="0" fontId="96" fillId="6" borderId="93" xfId="0" applyFont="1" applyFill="1" applyBorder="1" applyAlignment="1" applyProtection="1">
      <alignment vertical="center" wrapText="1"/>
      <protection locked="0"/>
    </xf>
    <xf numFmtId="0" fontId="17" fillId="6" borderId="119" xfId="0" applyFont="1" applyFill="1" applyBorder="1" applyAlignment="1" applyProtection="1">
      <alignment horizontal="left" vertical="center" wrapText="1"/>
      <protection locked="0"/>
    </xf>
    <xf numFmtId="0" fontId="133" fillId="6" borderId="120" xfId="0" applyFont="1" applyFill="1" applyBorder="1" applyAlignment="1" applyProtection="1">
      <alignment horizontal="left" vertical="center" wrapText="1"/>
      <protection locked="0"/>
    </xf>
    <xf numFmtId="0" fontId="96" fillId="0" borderId="124" xfId="0" applyFont="1" applyBorder="1" applyAlignment="1" applyProtection="1">
      <alignment horizontal="center" vertical="center" wrapText="1"/>
      <protection/>
    </xf>
    <xf numFmtId="0" fontId="96" fillId="0" borderId="125" xfId="0" applyFont="1" applyBorder="1" applyAlignment="1" applyProtection="1">
      <alignment horizontal="center" vertical="center" wrapText="1"/>
      <protection/>
    </xf>
    <xf numFmtId="0" fontId="99" fillId="33" borderId="91" xfId="0" applyFont="1" applyFill="1" applyBorder="1" applyAlignment="1" applyProtection="1">
      <alignment vertical="center" wrapText="1"/>
      <protection/>
    </xf>
    <xf numFmtId="0" fontId="99" fillId="33" borderId="17" xfId="0" applyFont="1" applyFill="1" applyBorder="1" applyAlignment="1" applyProtection="1">
      <alignment vertical="center" wrapText="1"/>
      <protection/>
    </xf>
    <xf numFmtId="0" fontId="99" fillId="33" borderId="27" xfId="0" applyFont="1" applyFill="1" applyBorder="1" applyAlignment="1" applyProtection="1">
      <alignment vertical="center" wrapText="1"/>
      <protection/>
    </xf>
    <xf numFmtId="0" fontId="96" fillId="0" borderId="119" xfId="0" applyFont="1" applyBorder="1" applyAlignment="1" applyProtection="1">
      <alignment horizontal="center" vertical="center" wrapText="1"/>
      <protection/>
    </xf>
    <xf numFmtId="0" fontId="96" fillId="0" borderId="126" xfId="0" applyFont="1" applyBorder="1" applyAlignment="1" applyProtection="1">
      <alignment horizontal="center" vertical="center" wrapText="1"/>
      <protection/>
    </xf>
    <xf numFmtId="0" fontId="81" fillId="6" borderId="127" xfId="43" applyFill="1" applyBorder="1" applyAlignment="1" applyProtection="1">
      <alignment horizontal="left" vertical="center" wrapText="1"/>
      <protection locked="0"/>
    </xf>
    <xf numFmtId="0" fontId="81" fillId="6" borderId="128" xfId="43" applyFill="1" applyBorder="1" applyAlignment="1" applyProtection="1">
      <alignment horizontal="left" vertical="center" wrapText="1"/>
      <protection locked="0"/>
    </xf>
    <xf numFmtId="0" fontId="96" fillId="6" borderId="78" xfId="0" applyFont="1" applyFill="1" applyBorder="1" applyAlignment="1" applyProtection="1">
      <alignment horizontal="left" vertical="center" wrapText="1"/>
      <protection locked="0"/>
    </xf>
    <xf numFmtId="0" fontId="96" fillId="6" borderId="79" xfId="0" applyFont="1" applyFill="1" applyBorder="1" applyAlignment="1" applyProtection="1">
      <alignment horizontal="left" vertical="center" wrapText="1"/>
      <protection locked="0"/>
    </xf>
    <xf numFmtId="0" fontId="96" fillId="0" borderId="129" xfId="0" applyFont="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0</xdr:colOff>
      <xdr:row>0</xdr:row>
      <xdr:rowOff>228600</xdr:rowOff>
    </xdr:from>
    <xdr:to>
      <xdr:col>21</xdr:col>
      <xdr:colOff>657225</xdr:colOff>
      <xdr:row>21</xdr:row>
      <xdr:rowOff>9525</xdr:rowOff>
    </xdr:to>
    <xdr:sp>
      <xdr:nvSpPr>
        <xdr:cNvPr id="1" name="正方形/長方形 1"/>
        <xdr:cNvSpPr>
          <a:spLocks/>
        </xdr:cNvSpPr>
      </xdr:nvSpPr>
      <xdr:spPr>
        <a:xfrm>
          <a:off x="885825" y="228600"/>
          <a:ext cx="5876925" cy="3781425"/>
        </a:xfrm>
        <a:prstGeom prst="rect">
          <a:avLst/>
        </a:prstGeom>
        <a:no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581025</xdr:colOff>
      <xdr:row>5</xdr:row>
      <xdr:rowOff>47625</xdr:rowOff>
    </xdr:from>
    <xdr:to>
      <xdr:col>35</xdr:col>
      <xdr:colOff>561975</xdr:colOff>
      <xdr:row>13</xdr:row>
      <xdr:rowOff>171450</xdr:rowOff>
    </xdr:to>
    <xdr:sp>
      <xdr:nvSpPr>
        <xdr:cNvPr id="2" name="テキスト ボックス 2"/>
        <xdr:cNvSpPr txBox="1">
          <a:spLocks noChangeArrowheads="1"/>
        </xdr:cNvSpPr>
      </xdr:nvSpPr>
      <xdr:spPr>
        <a:xfrm>
          <a:off x="7534275" y="1114425"/>
          <a:ext cx="3514725" cy="1609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HG丸ｺﾞｼｯｸM-PRO"/>
              <a:ea typeface="HG丸ｺﾞｼｯｸM-PRO"/>
              <a:cs typeface="HG丸ｺﾞｼｯｸM-PRO"/>
            </a:rPr>
            <a:t>想定する販路</a:t>
          </a:r>
          <a:r>
            <a:rPr lang="en-US" cap="none" sz="900" b="1" i="0" u="none" baseline="0">
              <a:solidFill>
                <a:srgbClr val="000000"/>
              </a:solidFill>
              <a:latin typeface="HG丸ｺﾞｼｯｸM-PRO"/>
              <a:ea typeface="HG丸ｺﾞｼｯｸM-PRO"/>
              <a:cs typeface="HG丸ｺﾞｼｯｸM-PRO"/>
            </a:rPr>
            <a:t>の事</a:t>
          </a:r>
          <a:r>
            <a:rPr lang="en-US" cap="none" sz="900" b="1" i="0" u="none" baseline="0">
              <a:solidFill>
                <a:srgbClr val="000000"/>
              </a:solidFill>
              <a:latin typeface="HG丸ｺﾞｼｯｸM-PRO"/>
              <a:ea typeface="HG丸ｺﾞｼｯｸM-PRO"/>
              <a:cs typeface="HG丸ｺﾞｼｯｸM-PRO"/>
            </a:rPr>
            <a:t>業者に対して、</a:t>
          </a:r>
          <a:r>
            <a:rPr lang="en-US" cap="none" sz="900" b="1"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a:t>
          </a:r>
          <a:r>
            <a:rPr lang="en-US" cap="none" sz="900" b="1" i="0" u="none" baseline="0">
              <a:solidFill>
                <a:srgbClr val="000000"/>
              </a:solidFill>
              <a:latin typeface="HG丸ｺﾞｼｯｸM-PRO"/>
              <a:ea typeface="HG丸ｺﾞｼｯｸM-PRO"/>
              <a:cs typeface="HG丸ｺﾞｼｯｸM-PRO"/>
            </a:rPr>
            <a:t>貴社</a:t>
          </a:r>
          <a:r>
            <a:rPr lang="en-US" cap="none" sz="900" b="1" i="0" u="none" baseline="0">
              <a:solidFill>
                <a:srgbClr val="000000"/>
              </a:solidFill>
              <a:latin typeface="HG丸ｺﾞｼｯｸM-PRO"/>
              <a:ea typeface="HG丸ｺﾞｼｯｸM-PRO"/>
              <a:cs typeface="HG丸ｺﾞｼｯｸM-PRO"/>
            </a:rPr>
            <a:t>の</a:t>
          </a:r>
          <a:r>
            <a:rPr lang="en-US" cap="none" sz="900" b="1" i="0" u="none" baseline="0">
              <a:solidFill>
                <a:srgbClr val="000000"/>
              </a:solidFill>
              <a:latin typeface="HG丸ｺﾞｼｯｸM-PRO"/>
              <a:ea typeface="HG丸ｺﾞｼｯｸM-PRO"/>
              <a:cs typeface="HG丸ｺﾞｼｯｸM-PRO"/>
            </a:rPr>
            <a:t>事業</a:t>
          </a:r>
          <a:r>
            <a:rPr lang="en-US" cap="none" sz="900" b="1" i="0" u="none" baseline="0">
              <a:solidFill>
                <a:srgbClr val="000000"/>
              </a:solidFill>
              <a:latin typeface="HG丸ｺﾞｼｯｸM-PRO"/>
              <a:ea typeface="HG丸ｺﾞｼｯｸM-PRO"/>
              <a:cs typeface="HG丸ｺﾞｼｯｸM-PRO"/>
            </a:rPr>
            <a:t>概要</a:t>
          </a:r>
          <a:r>
            <a:rPr lang="en-US" cap="none" sz="900" b="1" i="0" u="none" baseline="0">
              <a:solidFill>
                <a:srgbClr val="000000"/>
              </a:solidFill>
              <a:latin typeface="HG丸ｺﾞｼｯｸM-PRO"/>
              <a:ea typeface="HG丸ｺﾞｼｯｸM-PRO"/>
              <a:cs typeface="HG丸ｺﾞｼｯｸM-PRO"/>
            </a:rPr>
            <a:t>（営業項目、対応業界等）</a:t>
          </a:r>
          <a:r>
            <a:rPr lang="en-US" cap="none" sz="900" b="0"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・「こんなことができます！」、</a:t>
          </a:r>
          <a:r>
            <a:rPr lang="en-US" cap="none" sz="900" b="0"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　「同業他社とこういう点が違います！」といった</a:t>
          </a:r>
          <a:r>
            <a:rPr lang="en-US" cap="none" sz="900" b="1" i="0" u="none" baseline="0">
              <a:solidFill>
                <a:srgbClr val="000000"/>
              </a:solidFill>
              <a:latin typeface="HG丸ｺﾞｼｯｸM-PRO"/>
              <a:ea typeface="HG丸ｺﾞｼｯｸM-PRO"/>
              <a:cs typeface="HG丸ｺﾞｼｯｸM-PRO"/>
            </a:rPr>
            <a:t>貴社の</a:t>
          </a:r>
          <a:r>
            <a:rPr lang="en-US" cap="none" sz="900" b="1" i="0" u="none" baseline="0">
              <a:solidFill>
                <a:srgbClr val="000000"/>
              </a:solidFill>
              <a:latin typeface="HG丸ｺﾞｼｯｸM-PRO"/>
              <a:ea typeface="HG丸ｺﾞｼｯｸM-PRO"/>
              <a:cs typeface="HG丸ｺﾞｼｯｸM-PRO"/>
            </a:rPr>
            <a:t>強み</a:t>
          </a:r>
          <a:r>
            <a:rPr lang="en-US" cap="none" sz="900" b="1" i="0" u="none" baseline="0">
              <a:solidFill>
                <a:srgbClr val="000000"/>
              </a:solidFill>
              <a:latin typeface="HG丸ｺﾞｼｯｸM-PRO"/>
              <a:ea typeface="HG丸ｺﾞｼｯｸM-PRO"/>
              <a:cs typeface="HG丸ｺﾞｼｯｸM-PRO"/>
            </a:rPr>
            <a:t>や独自性</a:t>
          </a:r>
          <a:r>
            <a:rPr lang="en-US" cap="none" sz="900" b="0"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a:t>
          </a:r>
          <a:r>
            <a:rPr lang="en-US" cap="none" sz="900" b="1" i="0" u="none" baseline="0">
              <a:solidFill>
                <a:srgbClr val="000000"/>
              </a:solidFill>
              <a:latin typeface="HG丸ｺﾞｼｯｸM-PRO"/>
              <a:ea typeface="HG丸ｺﾞｼｯｸM-PRO"/>
              <a:cs typeface="HG丸ｺﾞｼｯｸM-PRO"/>
            </a:rPr>
            <a:t>貴社の技術や製品等でお客様の</a:t>
          </a:r>
          <a:r>
            <a:rPr lang="en-US" cap="none" sz="900" b="1" i="0" u="none" baseline="0">
              <a:solidFill>
                <a:srgbClr val="000000"/>
              </a:solidFill>
              <a:latin typeface="HG丸ｺﾞｼｯｸM-PRO"/>
              <a:ea typeface="HG丸ｺﾞｼｯｸM-PRO"/>
              <a:cs typeface="HG丸ｺﾞｼｯｸM-PRO"/>
            </a:rPr>
            <a:t>お役に立てるシーン　</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等について、簡潔にＰＲしてください。</a:t>
          </a:r>
          <a:r>
            <a:rPr lang="en-US" cap="none" sz="900" b="0" i="0" u="none" baseline="0">
              <a:solidFill>
                <a:srgbClr val="000000"/>
              </a:solidFill>
              <a:latin typeface="HG丸ｺﾞｼｯｸM-PRO"/>
              <a:ea typeface="HG丸ｺﾞｼｯｸM-PRO"/>
              <a:cs typeface="HG丸ｺﾞｼｯｸM-PRO"/>
            </a:rPr>
            <a:t>
</a:t>
          </a:r>
        </a:p>
      </xdr:txBody>
    </xdr:sp>
    <xdr:clientData/>
  </xdr:twoCellAnchor>
  <xdr:twoCellAnchor>
    <xdr:from>
      <xdr:col>21</xdr:col>
      <xdr:colOff>552450</xdr:colOff>
      <xdr:row>7</xdr:row>
      <xdr:rowOff>66675</xdr:rowOff>
    </xdr:from>
    <xdr:to>
      <xdr:col>23</xdr:col>
      <xdr:colOff>571500</xdr:colOff>
      <xdr:row>8</xdr:row>
      <xdr:rowOff>9525</xdr:rowOff>
    </xdr:to>
    <xdr:sp>
      <xdr:nvSpPr>
        <xdr:cNvPr id="3" name="AutoShape 184"/>
        <xdr:cNvSpPr>
          <a:spLocks/>
        </xdr:cNvSpPr>
      </xdr:nvSpPr>
      <xdr:spPr>
        <a:xfrm flipH="1" flipV="1">
          <a:off x="6657975" y="1514475"/>
          <a:ext cx="866775" cy="133350"/>
        </a:xfrm>
        <a:prstGeom prst="straightConnector1">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542925</xdr:colOff>
      <xdr:row>1</xdr:row>
      <xdr:rowOff>95250</xdr:rowOff>
    </xdr:from>
    <xdr:to>
      <xdr:col>35</xdr:col>
      <xdr:colOff>523875</xdr:colOff>
      <xdr:row>3</xdr:row>
      <xdr:rowOff>76200</xdr:rowOff>
    </xdr:to>
    <xdr:sp>
      <xdr:nvSpPr>
        <xdr:cNvPr id="4" name="テキスト ボックス 2"/>
        <xdr:cNvSpPr txBox="1">
          <a:spLocks noChangeArrowheads="1"/>
        </xdr:cNvSpPr>
      </xdr:nvSpPr>
      <xdr:spPr>
        <a:xfrm>
          <a:off x="7496175" y="333375"/>
          <a:ext cx="3514725"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HG丸ｺﾞｼｯｸM-PRO"/>
              <a:ea typeface="HG丸ｺﾞｼｯｸM-PRO"/>
              <a:cs typeface="HG丸ｺﾞｼｯｸM-PRO"/>
            </a:rPr>
            <a:t>主要製品・技術について、端的にわかりやすく入力してください。</a:t>
          </a:r>
          <a:r>
            <a:rPr lang="en-US" cap="none" sz="900" b="1" i="0" u="none" baseline="0">
              <a:solidFill>
                <a:srgbClr val="000000"/>
              </a:solidFill>
              <a:latin typeface="HG丸ｺﾞｼｯｸM-PRO"/>
              <a:ea typeface="HG丸ｺﾞｼｯｸM-PRO"/>
              <a:cs typeface="HG丸ｺﾞｼｯｸM-PRO"/>
            </a:rPr>
            <a:t>
</a:t>
          </a:r>
        </a:p>
      </xdr:txBody>
    </xdr:sp>
    <xdr:clientData/>
  </xdr:twoCellAnchor>
  <xdr:twoCellAnchor>
    <xdr:from>
      <xdr:col>5</xdr:col>
      <xdr:colOff>742950</xdr:colOff>
      <xdr:row>23</xdr:row>
      <xdr:rowOff>85725</xdr:rowOff>
    </xdr:from>
    <xdr:to>
      <xdr:col>14</xdr:col>
      <xdr:colOff>171450</xdr:colOff>
      <xdr:row>27</xdr:row>
      <xdr:rowOff>28575</xdr:rowOff>
    </xdr:to>
    <xdr:sp>
      <xdr:nvSpPr>
        <xdr:cNvPr id="5" name="テキスト ボックス 2"/>
        <xdr:cNvSpPr txBox="1">
          <a:spLocks noChangeArrowheads="1"/>
        </xdr:cNvSpPr>
      </xdr:nvSpPr>
      <xdr:spPr>
        <a:xfrm>
          <a:off x="742950" y="4448175"/>
          <a:ext cx="2952750"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HG丸ｺﾞｼｯｸM-PRO"/>
              <a:ea typeface="HG丸ｺﾞｼｯｸM-PRO"/>
              <a:cs typeface="HG丸ｺﾞｼｯｸM-PRO"/>
            </a:rPr>
            <a:t>写真について、主要製品・技術等が、わかりやすく、明確に写っているものをお選びください。</a:t>
          </a:r>
          <a:r>
            <a:rPr lang="en-US" cap="none" sz="900" b="1" i="0" u="none" baseline="0">
              <a:solidFill>
                <a:srgbClr val="000000"/>
              </a:solidFill>
              <a:latin typeface="HG丸ｺﾞｼｯｸM-PRO"/>
              <a:ea typeface="HG丸ｺﾞｼｯｸM-PRO"/>
              <a:cs typeface="HG丸ｺﾞｼｯｸM-PRO"/>
            </a:rPr>
            <a:t>JPG</a:t>
          </a:r>
          <a:r>
            <a:rPr lang="en-US" cap="none" sz="900" b="1" i="0" u="none" baseline="0">
              <a:solidFill>
                <a:srgbClr val="000000"/>
              </a:solidFill>
              <a:latin typeface="HG丸ｺﾞｼｯｸM-PRO"/>
              <a:ea typeface="HG丸ｺﾞｼｯｸM-PRO"/>
              <a:cs typeface="HG丸ｺﾞｼｯｸM-PRO"/>
            </a:rPr>
            <a:t>形式、１～５ＭＢのものを２枚ご提出ください。</a:t>
          </a:r>
          <a:r>
            <a:rPr lang="en-US" cap="none" sz="900" b="1" i="0" u="none" baseline="0">
              <a:solidFill>
                <a:srgbClr val="000000"/>
              </a:solidFill>
              <a:latin typeface="HG丸ｺﾞｼｯｸM-PRO"/>
              <a:ea typeface="HG丸ｺﾞｼｯｸM-PRO"/>
              <a:cs typeface="HG丸ｺﾞｼｯｸM-PRO"/>
            </a:rPr>
            <a:t>
</a:t>
          </a:r>
        </a:p>
      </xdr:txBody>
    </xdr:sp>
    <xdr:clientData/>
  </xdr:twoCellAnchor>
  <xdr:twoCellAnchor>
    <xdr:from>
      <xdr:col>9</xdr:col>
      <xdr:colOff>333375</xdr:colOff>
      <xdr:row>11</xdr:row>
      <xdr:rowOff>257175</xdr:rowOff>
    </xdr:from>
    <xdr:to>
      <xdr:col>10</xdr:col>
      <xdr:colOff>0</xdr:colOff>
      <xdr:row>23</xdr:row>
      <xdr:rowOff>66675</xdr:rowOff>
    </xdr:to>
    <xdr:sp>
      <xdr:nvSpPr>
        <xdr:cNvPr id="6" name="AutoShape 184"/>
        <xdr:cNvSpPr>
          <a:spLocks/>
        </xdr:cNvSpPr>
      </xdr:nvSpPr>
      <xdr:spPr>
        <a:xfrm flipH="1" flipV="1">
          <a:off x="2181225" y="2333625"/>
          <a:ext cx="66675" cy="2095500"/>
        </a:xfrm>
        <a:prstGeom prst="straightConnector1">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104775</xdr:colOff>
      <xdr:row>23</xdr:row>
      <xdr:rowOff>95250</xdr:rowOff>
    </xdr:from>
    <xdr:to>
      <xdr:col>23</xdr:col>
      <xdr:colOff>514350</xdr:colOff>
      <xdr:row>27</xdr:row>
      <xdr:rowOff>104775</xdr:rowOff>
    </xdr:to>
    <xdr:sp>
      <xdr:nvSpPr>
        <xdr:cNvPr id="7" name="テキスト ボックス 2"/>
        <xdr:cNvSpPr txBox="1">
          <a:spLocks noChangeArrowheads="1"/>
        </xdr:cNvSpPr>
      </xdr:nvSpPr>
      <xdr:spPr>
        <a:xfrm>
          <a:off x="4467225" y="4457700"/>
          <a:ext cx="3000375"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HG丸ｺﾞｼｯｸM-PRO"/>
              <a:ea typeface="HG丸ｺﾞｼｯｸM-PRO"/>
              <a:cs typeface="HG丸ｺﾞｼｯｸM-PRO"/>
            </a:rPr>
            <a:t>実績について、取引先・取引実績・表彰歴、メディア掲載・保有する知的財産、</a:t>
          </a:r>
          <a:r>
            <a:rPr lang="en-US" cap="none" sz="900" b="1" i="0" u="none" baseline="0">
              <a:solidFill>
                <a:srgbClr val="000000"/>
              </a:solidFill>
              <a:latin typeface="HG丸ｺﾞｼｯｸM-PRO"/>
              <a:ea typeface="HG丸ｺﾞｼｯｸM-PRO"/>
              <a:cs typeface="HG丸ｺﾞｼｯｸM-PRO"/>
            </a:rPr>
            <a:t>ISO</a:t>
          </a:r>
          <a:r>
            <a:rPr lang="en-US" cap="none" sz="900" b="1" i="0" u="none" baseline="0">
              <a:solidFill>
                <a:srgbClr val="000000"/>
              </a:solidFill>
              <a:latin typeface="HG丸ｺﾞｼｯｸM-PRO"/>
              <a:ea typeface="HG丸ｺﾞｼｯｸM-PRO"/>
              <a:cs typeface="HG丸ｺﾞｼｯｸM-PRO"/>
            </a:rPr>
            <a:t>などの認証取得等を入力してください</a:t>
          </a:r>
          <a:r>
            <a:rPr lang="en-US" cap="none" sz="1000" b="1" i="0" u="none" baseline="0">
              <a:solidFill>
                <a:srgbClr val="000000"/>
              </a:solidFill>
              <a:latin typeface="HG丸ｺﾞｼｯｸM-PRO"/>
              <a:ea typeface="HG丸ｺﾞｼｯｸM-PRO"/>
              <a:cs typeface="HG丸ｺﾞｼｯｸM-PRO"/>
            </a:rPr>
            <a:t>。</a:t>
          </a:r>
          <a:r>
            <a:rPr lang="en-US" cap="none" sz="1000" b="1" i="0" u="none" baseline="0">
              <a:solidFill>
                <a:srgbClr val="000000"/>
              </a:solidFill>
              <a:latin typeface="HG丸ｺﾞｼｯｸM-PRO"/>
              <a:ea typeface="HG丸ｺﾞｼｯｸM-PRO"/>
              <a:cs typeface="HG丸ｺﾞｼｯｸM-PRO"/>
            </a:rPr>
            <a:t>
</a:t>
          </a:r>
        </a:p>
      </xdr:txBody>
    </xdr:sp>
    <xdr:clientData/>
  </xdr:twoCellAnchor>
  <xdr:twoCellAnchor>
    <xdr:from>
      <xdr:col>21</xdr:col>
      <xdr:colOff>0</xdr:colOff>
      <xdr:row>14</xdr:row>
      <xdr:rowOff>47625</xdr:rowOff>
    </xdr:from>
    <xdr:to>
      <xdr:col>21</xdr:col>
      <xdr:colOff>28575</xdr:colOff>
      <xdr:row>23</xdr:row>
      <xdr:rowOff>85725</xdr:rowOff>
    </xdr:to>
    <xdr:sp>
      <xdr:nvSpPr>
        <xdr:cNvPr id="8" name="AutoShape 184"/>
        <xdr:cNvSpPr>
          <a:spLocks/>
        </xdr:cNvSpPr>
      </xdr:nvSpPr>
      <xdr:spPr>
        <a:xfrm flipV="1">
          <a:off x="6105525" y="2790825"/>
          <a:ext cx="28575" cy="1657350"/>
        </a:xfrm>
        <a:prstGeom prst="straightConnector1">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219075</xdr:colOff>
      <xdr:row>2</xdr:row>
      <xdr:rowOff>0</xdr:rowOff>
    </xdr:from>
    <xdr:to>
      <xdr:col>21</xdr:col>
      <xdr:colOff>590550</xdr:colOff>
      <xdr:row>3</xdr:row>
      <xdr:rowOff>0</xdr:rowOff>
    </xdr:to>
    <xdr:sp>
      <xdr:nvSpPr>
        <xdr:cNvPr id="9" name="テキスト ボックス 2"/>
        <xdr:cNvSpPr txBox="1">
          <a:spLocks noChangeArrowheads="1"/>
        </xdr:cNvSpPr>
      </xdr:nvSpPr>
      <xdr:spPr>
        <a:xfrm>
          <a:off x="6324600" y="428625"/>
          <a:ext cx="371475" cy="3143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600" b="0" i="0" u="none" baseline="0">
              <a:solidFill>
                <a:srgbClr val="000000"/>
              </a:solidFill>
              <a:latin typeface="Calibri"/>
              <a:ea typeface="Calibri"/>
              <a:cs typeface="Calibri"/>
            </a:rPr>
            <a:t>QR
</a:t>
          </a:r>
          <a:r>
            <a:rPr lang="en-US" cap="none" sz="600" b="0" i="0" u="none" baseline="0">
              <a:solidFill>
                <a:srgbClr val="000000"/>
              </a:solidFill>
              <a:latin typeface="ＭＳ Ｐゴシック"/>
              <a:ea typeface="ＭＳ Ｐゴシック"/>
              <a:cs typeface="ＭＳ Ｐゴシック"/>
            </a:rPr>
            <a:t>コード</a:t>
          </a:r>
        </a:p>
      </xdr:txBody>
    </xdr:sp>
    <xdr:clientData/>
  </xdr:twoCellAnchor>
  <xdr:twoCellAnchor>
    <xdr:from>
      <xdr:col>20</xdr:col>
      <xdr:colOff>95250</xdr:colOff>
      <xdr:row>2</xdr:row>
      <xdr:rowOff>38100</xdr:rowOff>
    </xdr:from>
    <xdr:to>
      <xdr:col>23</xdr:col>
      <xdr:colOff>533400</xdr:colOff>
      <xdr:row>2</xdr:row>
      <xdr:rowOff>95250</xdr:rowOff>
    </xdr:to>
    <xdr:sp>
      <xdr:nvSpPr>
        <xdr:cNvPr id="10" name="AutoShape 184"/>
        <xdr:cNvSpPr>
          <a:spLocks/>
        </xdr:cNvSpPr>
      </xdr:nvSpPr>
      <xdr:spPr>
        <a:xfrm flipH="1" flipV="1">
          <a:off x="5829300" y="466725"/>
          <a:ext cx="1657350" cy="57150"/>
        </a:xfrm>
        <a:prstGeom prst="straightConnector1">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0</xdr:colOff>
      <xdr:row>1</xdr:row>
      <xdr:rowOff>0</xdr:rowOff>
    </xdr:from>
    <xdr:to>
      <xdr:col>22</xdr:col>
      <xdr:colOff>0</xdr:colOff>
      <xdr:row>22</xdr:row>
      <xdr:rowOff>0</xdr:rowOff>
    </xdr:to>
    <xdr:sp>
      <xdr:nvSpPr>
        <xdr:cNvPr id="1" name="正方形/長方形 1"/>
        <xdr:cNvSpPr>
          <a:spLocks/>
        </xdr:cNvSpPr>
      </xdr:nvSpPr>
      <xdr:spPr>
        <a:xfrm>
          <a:off x="971550" y="266700"/>
          <a:ext cx="7343775" cy="4076700"/>
        </a:xfrm>
        <a:prstGeom prst="rect">
          <a:avLst/>
        </a:prstGeom>
        <a:no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600075</xdr:colOff>
      <xdr:row>23</xdr:row>
      <xdr:rowOff>123825</xdr:rowOff>
    </xdr:from>
    <xdr:to>
      <xdr:col>21</xdr:col>
      <xdr:colOff>314325</xdr:colOff>
      <xdr:row>28</xdr:row>
      <xdr:rowOff>104775</xdr:rowOff>
    </xdr:to>
    <xdr:sp>
      <xdr:nvSpPr>
        <xdr:cNvPr id="2" name="テキスト ボックス 2"/>
        <xdr:cNvSpPr txBox="1">
          <a:spLocks noChangeArrowheads="1"/>
        </xdr:cNvSpPr>
      </xdr:nvSpPr>
      <xdr:spPr>
        <a:xfrm>
          <a:off x="4819650" y="4657725"/>
          <a:ext cx="3067050" cy="838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HG丸ｺﾞｼｯｸM-PRO"/>
              <a:ea typeface="HG丸ｺﾞｼｯｸM-PRO"/>
              <a:cs typeface="HG丸ｺﾞｼｯｸM-PRO"/>
            </a:rPr>
            <a:t>実績について、取引先・取引実績・表彰歴、メディア掲載・保有する知的財産、</a:t>
          </a:r>
          <a:r>
            <a:rPr lang="en-US" cap="none" sz="900" b="1" i="0" u="none" baseline="0">
              <a:solidFill>
                <a:srgbClr val="000000"/>
              </a:solidFill>
              <a:latin typeface="HG丸ｺﾞｼｯｸM-PRO"/>
              <a:ea typeface="HG丸ｺﾞｼｯｸM-PRO"/>
              <a:cs typeface="HG丸ｺﾞｼｯｸM-PRO"/>
            </a:rPr>
            <a:t>ISO</a:t>
          </a:r>
          <a:r>
            <a:rPr lang="en-US" cap="none" sz="900" b="1" i="0" u="none" baseline="0">
              <a:solidFill>
                <a:srgbClr val="000000"/>
              </a:solidFill>
              <a:latin typeface="HG丸ｺﾞｼｯｸM-PRO"/>
              <a:ea typeface="HG丸ｺﾞｼｯｸM-PRO"/>
              <a:cs typeface="HG丸ｺﾞｼｯｸM-PRO"/>
            </a:rPr>
            <a:t>などの認証取得等を入力してください。</a:t>
          </a:r>
          <a:r>
            <a:rPr lang="en-US" cap="none" sz="900" b="0"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特に英語ページにおいては、</a:t>
          </a:r>
          <a:r>
            <a:rPr lang="en-US" cap="none" sz="900" b="1" i="0" u="none" baseline="0">
              <a:solidFill>
                <a:srgbClr val="000000"/>
              </a:solidFill>
              <a:latin typeface="HG丸ｺﾞｼｯｸM-PRO"/>
              <a:ea typeface="HG丸ｺﾞｼｯｸM-PRO"/>
              <a:cs typeface="HG丸ｺﾞｼｯｸM-PRO"/>
            </a:rPr>
            <a:t>ISO</a:t>
          </a:r>
          <a:r>
            <a:rPr lang="en-US" cap="none" sz="900" b="1" i="0" u="none" baseline="0">
              <a:solidFill>
                <a:srgbClr val="000000"/>
              </a:solidFill>
              <a:latin typeface="HG丸ｺﾞｼｯｸM-PRO"/>
              <a:ea typeface="HG丸ｺﾞｼｯｸM-PRO"/>
              <a:cs typeface="HG丸ｺﾞｼｯｸM-PRO"/>
            </a:rPr>
            <a:t>等、海外のバイヤーに伝わりやすい情報を入力してください。</a:t>
          </a:r>
          <a:r>
            <a:rPr lang="en-US" cap="none" sz="900" b="1" i="0" u="none" baseline="0">
              <a:solidFill>
                <a:srgbClr val="000000"/>
              </a:solidFill>
              <a:latin typeface="HG丸ｺﾞｼｯｸM-PRO"/>
              <a:ea typeface="HG丸ｺﾞｼｯｸM-PRO"/>
              <a:cs typeface="HG丸ｺﾞｼｯｸM-PRO"/>
            </a:rPr>
            <a:t>
</a:t>
          </a:r>
        </a:p>
      </xdr:txBody>
    </xdr:sp>
    <xdr:clientData/>
  </xdr:twoCellAnchor>
  <xdr:twoCellAnchor>
    <xdr:from>
      <xdr:col>22</xdr:col>
      <xdr:colOff>142875</xdr:colOff>
      <xdr:row>24</xdr:row>
      <xdr:rowOff>66675</xdr:rowOff>
    </xdr:from>
    <xdr:to>
      <xdr:col>32</xdr:col>
      <xdr:colOff>571500</xdr:colOff>
      <xdr:row>27</xdr:row>
      <xdr:rowOff>133350</xdr:rowOff>
    </xdr:to>
    <xdr:sp>
      <xdr:nvSpPr>
        <xdr:cNvPr id="3" name="テキスト ボックス 2"/>
        <xdr:cNvSpPr txBox="1">
          <a:spLocks noChangeArrowheads="1"/>
        </xdr:cNvSpPr>
      </xdr:nvSpPr>
      <xdr:spPr>
        <a:xfrm>
          <a:off x="8458200" y="4772025"/>
          <a:ext cx="2238375" cy="58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HG丸ｺﾞｼｯｸM-PRO"/>
              <a:ea typeface="HG丸ｺﾞｼｯｸM-PRO"/>
              <a:cs typeface="HG丸ｺﾞｼｯｸM-PRO"/>
            </a:rPr>
            <a:t>海外からの問い合わせに対して対応可能な情報を入力してください。</a:t>
          </a:r>
          <a:r>
            <a:rPr lang="en-US" cap="none" sz="900" b="1" i="0" u="none" baseline="0">
              <a:solidFill>
                <a:srgbClr val="000000"/>
              </a:solidFill>
              <a:latin typeface="HG丸ｺﾞｼｯｸM-PRO"/>
              <a:ea typeface="HG丸ｺﾞｼｯｸM-PRO"/>
              <a:cs typeface="HG丸ｺﾞｼｯｸM-PRO"/>
            </a:rPr>
            <a:t>
</a:t>
          </a:r>
        </a:p>
      </xdr:txBody>
    </xdr:sp>
    <xdr:clientData/>
  </xdr:twoCellAnchor>
  <xdr:twoCellAnchor>
    <xdr:from>
      <xdr:col>7</xdr:col>
      <xdr:colOff>9525</xdr:colOff>
      <xdr:row>25</xdr:row>
      <xdr:rowOff>9525</xdr:rowOff>
    </xdr:from>
    <xdr:to>
      <xdr:col>12</xdr:col>
      <xdr:colOff>180975</xdr:colOff>
      <xdr:row>28</xdr:row>
      <xdr:rowOff>133350</xdr:rowOff>
    </xdr:to>
    <xdr:sp>
      <xdr:nvSpPr>
        <xdr:cNvPr id="4" name="テキスト ボックス 2"/>
        <xdr:cNvSpPr txBox="1">
          <a:spLocks noChangeArrowheads="1"/>
        </xdr:cNvSpPr>
      </xdr:nvSpPr>
      <xdr:spPr>
        <a:xfrm>
          <a:off x="981075" y="4886325"/>
          <a:ext cx="2809875" cy="638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HG丸ｺﾞｼｯｸM-PRO"/>
              <a:ea typeface="HG丸ｺﾞｼｯｸM-PRO"/>
              <a:cs typeface="HG丸ｺﾞｼｯｸM-PRO"/>
            </a:rPr>
            <a:t>写真について、主要製品・技術等が、わかりやすく、明確に写っているものをお選びください。</a:t>
          </a:r>
          <a:r>
            <a:rPr lang="en-US" cap="none" sz="900" b="1" i="0" u="none" baseline="0">
              <a:solidFill>
                <a:srgbClr val="000000"/>
              </a:solidFill>
              <a:latin typeface="HG丸ｺﾞｼｯｸM-PRO"/>
              <a:ea typeface="HG丸ｺﾞｼｯｸM-PRO"/>
              <a:cs typeface="HG丸ｺﾞｼｯｸM-PRO"/>
            </a:rPr>
            <a:t>JPG</a:t>
          </a:r>
          <a:r>
            <a:rPr lang="en-US" cap="none" sz="900" b="1" i="0" u="none" baseline="0">
              <a:solidFill>
                <a:srgbClr val="000000"/>
              </a:solidFill>
              <a:latin typeface="HG丸ｺﾞｼｯｸM-PRO"/>
              <a:ea typeface="HG丸ｺﾞｼｯｸM-PRO"/>
              <a:cs typeface="HG丸ｺﾞｼｯｸM-PRO"/>
            </a:rPr>
            <a:t>形式、１～５ＭＢのものを２枚ご提出ください。</a:t>
          </a:r>
          <a:r>
            <a:rPr lang="en-US" cap="none" sz="900" b="1" i="0" u="none" baseline="0">
              <a:solidFill>
                <a:srgbClr val="000000"/>
              </a:solidFill>
              <a:latin typeface="HG丸ｺﾞｼｯｸM-PRO"/>
              <a:ea typeface="HG丸ｺﾞｼｯｸM-PRO"/>
              <a:cs typeface="HG丸ｺﾞｼｯｸM-PRO"/>
            </a:rPr>
            <a:t>
</a:t>
          </a:r>
        </a:p>
      </xdr:txBody>
    </xdr:sp>
    <xdr:clientData/>
  </xdr:twoCellAnchor>
  <xdr:twoCellAnchor>
    <xdr:from>
      <xdr:col>23</xdr:col>
      <xdr:colOff>552450</xdr:colOff>
      <xdr:row>3</xdr:row>
      <xdr:rowOff>285750</xdr:rowOff>
    </xdr:from>
    <xdr:to>
      <xdr:col>35</xdr:col>
      <xdr:colOff>495300</xdr:colOff>
      <xdr:row>5</xdr:row>
      <xdr:rowOff>114300</xdr:rowOff>
    </xdr:to>
    <xdr:sp>
      <xdr:nvSpPr>
        <xdr:cNvPr id="5" name="テキスト ボックス 2"/>
        <xdr:cNvSpPr txBox="1">
          <a:spLocks noChangeArrowheads="1"/>
        </xdr:cNvSpPr>
      </xdr:nvSpPr>
      <xdr:spPr>
        <a:xfrm>
          <a:off x="9048750" y="838200"/>
          <a:ext cx="3400425"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HG丸ｺﾞｼｯｸM-PRO"/>
              <a:ea typeface="HG丸ｺﾞｼｯｸM-PRO"/>
              <a:cs typeface="HG丸ｺﾞｼｯｸM-PRO"/>
            </a:rPr>
            <a:t>主要製品・技術について、端的にわかりやすく入力してください。</a:t>
          </a:r>
          <a:r>
            <a:rPr lang="en-US" cap="none" sz="900" b="1" i="0" u="none" baseline="0">
              <a:solidFill>
                <a:srgbClr val="000000"/>
              </a:solidFill>
              <a:latin typeface="HG丸ｺﾞｼｯｸM-PRO"/>
              <a:ea typeface="HG丸ｺﾞｼｯｸM-PRO"/>
              <a:cs typeface="HG丸ｺﾞｼｯｸM-PRO"/>
            </a:rPr>
            <a:t>
</a:t>
          </a:r>
        </a:p>
      </xdr:txBody>
    </xdr:sp>
    <xdr:clientData/>
  </xdr:twoCellAnchor>
  <xdr:twoCellAnchor>
    <xdr:from>
      <xdr:col>21</xdr:col>
      <xdr:colOff>342900</xdr:colOff>
      <xdr:row>8</xdr:row>
      <xdr:rowOff>38100</xdr:rowOff>
    </xdr:from>
    <xdr:to>
      <xdr:col>23</xdr:col>
      <xdr:colOff>542925</xdr:colOff>
      <xdr:row>8</xdr:row>
      <xdr:rowOff>142875</xdr:rowOff>
    </xdr:to>
    <xdr:sp>
      <xdr:nvSpPr>
        <xdr:cNvPr id="6" name="AutoShape 184"/>
        <xdr:cNvSpPr>
          <a:spLocks/>
        </xdr:cNvSpPr>
      </xdr:nvSpPr>
      <xdr:spPr>
        <a:xfrm flipH="1" flipV="1">
          <a:off x="7915275" y="1590675"/>
          <a:ext cx="1123950" cy="104775"/>
        </a:xfrm>
        <a:prstGeom prst="straightConnector1">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447675</xdr:colOff>
      <xdr:row>11</xdr:row>
      <xdr:rowOff>209550</xdr:rowOff>
    </xdr:from>
    <xdr:to>
      <xdr:col>9</xdr:col>
      <xdr:colOff>476250</xdr:colOff>
      <xdr:row>24</xdr:row>
      <xdr:rowOff>161925</xdr:rowOff>
    </xdr:to>
    <xdr:sp>
      <xdr:nvSpPr>
        <xdr:cNvPr id="7" name="AutoShape 184"/>
        <xdr:cNvSpPr>
          <a:spLocks/>
        </xdr:cNvSpPr>
      </xdr:nvSpPr>
      <xdr:spPr>
        <a:xfrm flipH="1" flipV="1">
          <a:off x="2514600" y="2286000"/>
          <a:ext cx="28575" cy="2581275"/>
        </a:xfrm>
        <a:prstGeom prst="straightConnector1">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685800</xdr:colOff>
      <xdr:row>14</xdr:row>
      <xdr:rowOff>104775</xdr:rowOff>
    </xdr:from>
    <xdr:to>
      <xdr:col>14</xdr:col>
      <xdr:colOff>828675</xdr:colOff>
      <xdr:row>23</xdr:row>
      <xdr:rowOff>85725</xdr:rowOff>
    </xdr:to>
    <xdr:sp>
      <xdr:nvSpPr>
        <xdr:cNvPr id="8" name="AutoShape 184"/>
        <xdr:cNvSpPr>
          <a:spLocks/>
        </xdr:cNvSpPr>
      </xdr:nvSpPr>
      <xdr:spPr>
        <a:xfrm flipH="1" flipV="1">
          <a:off x="4905375" y="2886075"/>
          <a:ext cx="142875" cy="1733550"/>
        </a:xfrm>
        <a:prstGeom prst="straightConnector1">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352425</xdr:colOff>
      <xdr:row>21</xdr:row>
      <xdr:rowOff>0</xdr:rowOff>
    </xdr:from>
    <xdr:to>
      <xdr:col>23</xdr:col>
      <xdr:colOff>133350</xdr:colOff>
      <xdr:row>24</xdr:row>
      <xdr:rowOff>76200</xdr:rowOff>
    </xdr:to>
    <xdr:sp>
      <xdr:nvSpPr>
        <xdr:cNvPr id="9" name="AutoShape 184"/>
        <xdr:cNvSpPr>
          <a:spLocks/>
        </xdr:cNvSpPr>
      </xdr:nvSpPr>
      <xdr:spPr>
        <a:xfrm flipH="1" flipV="1">
          <a:off x="7924800" y="4152900"/>
          <a:ext cx="704850" cy="628650"/>
        </a:xfrm>
        <a:prstGeom prst="straightConnector1">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561975</xdr:colOff>
      <xdr:row>7</xdr:row>
      <xdr:rowOff>161925</xdr:rowOff>
    </xdr:from>
    <xdr:to>
      <xdr:col>35</xdr:col>
      <xdr:colOff>571500</xdr:colOff>
      <xdr:row>16</xdr:row>
      <xdr:rowOff>123825</xdr:rowOff>
    </xdr:to>
    <xdr:sp>
      <xdr:nvSpPr>
        <xdr:cNvPr id="10" name="テキスト ボックス 2"/>
        <xdr:cNvSpPr txBox="1">
          <a:spLocks noChangeArrowheads="1"/>
        </xdr:cNvSpPr>
      </xdr:nvSpPr>
      <xdr:spPr>
        <a:xfrm>
          <a:off x="9058275" y="1524000"/>
          <a:ext cx="3467100"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HG丸ｺﾞｼｯｸM-PRO"/>
              <a:ea typeface="HG丸ｺﾞｼｯｸM-PRO"/>
              <a:cs typeface="HG丸ｺﾞｼｯｸM-PRO"/>
            </a:rPr>
            <a:t>想定する販路</a:t>
          </a:r>
          <a:r>
            <a:rPr lang="en-US" cap="none" sz="900" b="1" i="0" u="none" baseline="0">
              <a:solidFill>
                <a:srgbClr val="000000"/>
              </a:solidFill>
              <a:latin typeface="HG丸ｺﾞｼｯｸM-PRO"/>
              <a:ea typeface="HG丸ｺﾞｼｯｸM-PRO"/>
              <a:cs typeface="HG丸ｺﾞｼｯｸM-PRO"/>
            </a:rPr>
            <a:t>の事</a:t>
          </a:r>
          <a:r>
            <a:rPr lang="en-US" cap="none" sz="900" b="1" i="0" u="none" baseline="0">
              <a:solidFill>
                <a:srgbClr val="000000"/>
              </a:solidFill>
              <a:latin typeface="HG丸ｺﾞｼｯｸM-PRO"/>
              <a:ea typeface="HG丸ｺﾞｼｯｸM-PRO"/>
              <a:cs typeface="HG丸ｺﾞｼｯｸM-PRO"/>
            </a:rPr>
            <a:t>業者に対して、</a:t>
          </a:r>
          <a:r>
            <a:rPr lang="en-US" cap="none" sz="900" b="1"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a:t>
          </a:r>
          <a:r>
            <a:rPr lang="en-US" cap="none" sz="900" b="1" i="0" u="none" baseline="0">
              <a:solidFill>
                <a:srgbClr val="000000"/>
              </a:solidFill>
              <a:latin typeface="HG丸ｺﾞｼｯｸM-PRO"/>
              <a:ea typeface="HG丸ｺﾞｼｯｸM-PRO"/>
              <a:cs typeface="HG丸ｺﾞｼｯｸM-PRO"/>
            </a:rPr>
            <a:t>貴社</a:t>
          </a:r>
          <a:r>
            <a:rPr lang="en-US" cap="none" sz="900" b="1" i="0" u="none" baseline="0">
              <a:solidFill>
                <a:srgbClr val="000000"/>
              </a:solidFill>
              <a:latin typeface="HG丸ｺﾞｼｯｸM-PRO"/>
              <a:ea typeface="HG丸ｺﾞｼｯｸM-PRO"/>
              <a:cs typeface="HG丸ｺﾞｼｯｸM-PRO"/>
            </a:rPr>
            <a:t>の</a:t>
          </a:r>
          <a:r>
            <a:rPr lang="en-US" cap="none" sz="900" b="1" i="0" u="none" baseline="0">
              <a:solidFill>
                <a:srgbClr val="000000"/>
              </a:solidFill>
              <a:latin typeface="HG丸ｺﾞｼｯｸM-PRO"/>
              <a:ea typeface="HG丸ｺﾞｼｯｸM-PRO"/>
              <a:cs typeface="HG丸ｺﾞｼｯｸM-PRO"/>
            </a:rPr>
            <a:t>事業</a:t>
          </a:r>
          <a:r>
            <a:rPr lang="en-US" cap="none" sz="900" b="1" i="0" u="none" baseline="0">
              <a:solidFill>
                <a:srgbClr val="000000"/>
              </a:solidFill>
              <a:latin typeface="HG丸ｺﾞｼｯｸM-PRO"/>
              <a:ea typeface="HG丸ｺﾞｼｯｸM-PRO"/>
              <a:cs typeface="HG丸ｺﾞｼｯｸM-PRO"/>
            </a:rPr>
            <a:t>概要</a:t>
          </a:r>
          <a:r>
            <a:rPr lang="en-US" cap="none" sz="900" b="1" i="0" u="none" baseline="0">
              <a:solidFill>
                <a:srgbClr val="000000"/>
              </a:solidFill>
              <a:latin typeface="HG丸ｺﾞｼｯｸM-PRO"/>
              <a:ea typeface="HG丸ｺﾞｼｯｸM-PRO"/>
              <a:cs typeface="HG丸ｺﾞｼｯｸM-PRO"/>
            </a:rPr>
            <a:t>（営業項目、対応業界等）</a:t>
          </a:r>
          <a:r>
            <a:rPr lang="en-US" cap="none" sz="900" b="0"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・「こんなことができます！」、</a:t>
          </a:r>
          <a:r>
            <a:rPr lang="en-US" cap="none" sz="900" b="0"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　「同業他社とこういう点が違います！」といった</a:t>
          </a:r>
          <a:r>
            <a:rPr lang="en-US" cap="none" sz="900" b="1" i="0" u="none" baseline="0">
              <a:solidFill>
                <a:srgbClr val="000000"/>
              </a:solidFill>
              <a:latin typeface="HG丸ｺﾞｼｯｸM-PRO"/>
              <a:ea typeface="HG丸ｺﾞｼｯｸM-PRO"/>
              <a:cs typeface="HG丸ｺﾞｼｯｸM-PRO"/>
            </a:rPr>
            <a:t>貴社の</a:t>
          </a:r>
          <a:r>
            <a:rPr lang="en-US" cap="none" sz="900" b="1" i="0" u="none" baseline="0">
              <a:solidFill>
                <a:srgbClr val="000000"/>
              </a:solidFill>
              <a:latin typeface="HG丸ｺﾞｼｯｸM-PRO"/>
              <a:ea typeface="HG丸ｺﾞｼｯｸM-PRO"/>
              <a:cs typeface="HG丸ｺﾞｼｯｸM-PRO"/>
            </a:rPr>
            <a:t>強み</a:t>
          </a:r>
          <a:r>
            <a:rPr lang="en-US" cap="none" sz="900" b="1" i="0" u="none" baseline="0">
              <a:solidFill>
                <a:srgbClr val="000000"/>
              </a:solidFill>
              <a:latin typeface="HG丸ｺﾞｼｯｸM-PRO"/>
              <a:ea typeface="HG丸ｺﾞｼｯｸM-PRO"/>
              <a:cs typeface="HG丸ｺﾞｼｯｸM-PRO"/>
            </a:rPr>
            <a:t>や独自性</a:t>
          </a:r>
          <a:r>
            <a:rPr lang="en-US" cap="none" sz="900" b="0"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a:t>
          </a:r>
          <a:r>
            <a:rPr lang="en-US" cap="none" sz="900" b="1" i="0" u="none" baseline="0">
              <a:solidFill>
                <a:srgbClr val="000000"/>
              </a:solidFill>
              <a:latin typeface="HG丸ｺﾞｼｯｸM-PRO"/>
              <a:ea typeface="HG丸ｺﾞｼｯｸM-PRO"/>
              <a:cs typeface="HG丸ｺﾞｼｯｸM-PRO"/>
            </a:rPr>
            <a:t>貴社の技術や製品等でお客様の</a:t>
          </a:r>
          <a:r>
            <a:rPr lang="en-US" cap="none" sz="900" b="1" i="0" u="none" baseline="0">
              <a:solidFill>
                <a:srgbClr val="000000"/>
              </a:solidFill>
              <a:latin typeface="HG丸ｺﾞｼｯｸM-PRO"/>
              <a:ea typeface="HG丸ｺﾞｼｯｸM-PRO"/>
              <a:cs typeface="HG丸ｺﾞｼｯｸM-PRO"/>
            </a:rPr>
            <a:t>お役に立てるシーン　</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等について、簡潔にＰＲしてください。</a:t>
          </a:r>
          <a:r>
            <a:rPr lang="en-US" cap="none" sz="900" b="0" i="0" u="none" baseline="0">
              <a:solidFill>
                <a:srgbClr val="000000"/>
              </a:solidFill>
              <a:latin typeface="HG丸ｺﾞｼｯｸM-PRO"/>
              <a:ea typeface="HG丸ｺﾞｼｯｸM-PRO"/>
              <a:cs typeface="HG丸ｺﾞｼｯｸM-PRO"/>
            </a:rPr>
            <a:t>
</a:t>
          </a:r>
        </a:p>
      </xdr:txBody>
    </xdr:sp>
    <xdr:clientData/>
  </xdr:twoCellAnchor>
  <xdr:twoCellAnchor>
    <xdr:from>
      <xdr:col>21</xdr:col>
      <xdr:colOff>371475</xdr:colOff>
      <xdr:row>3</xdr:row>
      <xdr:rowOff>9525</xdr:rowOff>
    </xdr:from>
    <xdr:to>
      <xdr:col>21</xdr:col>
      <xdr:colOff>723900</xdr:colOff>
      <xdr:row>3</xdr:row>
      <xdr:rowOff>314325</xdr:rowOff>
    </xdr:to>
    <xdr:sp>
      <xdr:nvSpPr>
        <xdr:cNvPr id="11" name="テキスト ボックス 14"/>
        <xdr:cNvSpPr txBox="1">
          <a:spLocks noChangeArrowheads="1"/>
        </xdr:cNvSpPr>
      </xdr:nvSpPr>
      <xdr:spPr>
        <a:xfrm>
          <a:off x="7943850" y="561975"/>
          <a:ext cx="352425" cy="3048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600" b="0" i="0" u="none" baseline="0">
              <a:solidFill>
                <a:srgbClr val="000000"/>
              </a:solidFill>
              <a:latin typeface="Calibri"/>
              <a:ea typeface="Calibri"/>
              <a:cs typeface="Calibri"/>
            </a:rPr>
            <a:t>QR</a:t>
          </a:r>
          <a:r>
            <a:rPr lang="en-US" cap="none" sz="600" b="0" i="0" u="none" baseline="0">
              <a:solidFill>
                <a:srgbClr val="000000"/>
              </a:solidFill>
              <a:latin typeface="ＭＳ Ｐゴシック"/>
              <a:ea typeface="ＭＳ Ｐゴシック"/>
              <a:cs typeface="ＭＳ Ｐゴシック"/>
            </a:rPr>
            <a:t>コード</a:t>
          </a:r>
        </a:p>
      </xdr:txBody>
    </xdr:sp>
    <xdr:clientData/>
  </xdr:twoCellAnchor>
  <xdr:twoCellAnchor>
    <xdr:from>
      <xdr:col>18</xdr:col>
      <xdr:colOff>76200</xdr:colOff>
      <xdr:row>3</xdr:row>
      <xdr:rowOff>133350</xdr:rowOff>
    </xdr:from>
    <xdr:to>
      <xdr:col>23</xdr:col>
      <xdr:colOff>542925</xdr:colOff>
      <xdr:row>4</xdr:row>
      <xdr:rowOff>57150</xdr:rowOff>
    </xdr:to>
    <xdr:sp>
      <xdr:nvSpPr>
        <xdr:cNvPr id="12" name="AutoShape 184"/>
        <xdr:cNvSpPr>
          <a:spLocks/>
        </xdr:cNvSpPr>
      </xdr:nvSpPr>
      <xdr:spPr>
        <a:xfrm flipH="1" flipV="1">
          <a:off x="6029325" y="685800"/>
          <a:ext cx="3009900" cy="238125"/>
        </a:xfrm>
        <a:prstGeom prst="straightConnector1">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171450</xdr:colOff>
      <xdr:row>30</xdr:row>
      <xdr:rowOff>38100</xdr:rowOff>
    </xdr:from>
    <xdr:ext cx="3181350" cy="923925"/>
    <xdr:grpSp>
      <xdr:nvGrpSpPr>
        <xdr:cNvPr id="1" name="グループ化 1"/>
        <xdr:cNvGrpSpPr>
          <a:grpSpLocks/>
        </xdr:cNvGrpSpPr>
      </xdr:nvGrpSpPr>
      <xdr:grpSpPr>
        <a:xfrm>
          <a:off x="1847850" y="9305925"/>
          <a:ext cx="3181350" cy="923925"/>
          <a:chOff x="1924049" y="4286249"/>
          <a:chExt cx="3657602" cy="923926"/>
        </a:xfrm>
        <a:solidFill>
          <a:srgbClr val="FFFFFF"/>
        </a:solidFill>
      </xdr:grpSpPr>
    </xdr:grpSp>
    <xdr:clientData fLocksWithSheet="0"/>
  </xdr:oneCellAnchor>
  <xdr:oneCellAnchor>
    <xdr:from>
      <xdr:col>2</xdr:col>
      <xdr:colOff>171450</xdr:colOff>
      <xdr:row>33</xdr:row>
      <xdr:rowOff>28575</xdr:rowOff>
    </xdr:from>
    <xdr:ext cx="3276600" cy="2219325"/>
    <xdr:grpSp>
      <xdr:nvGrpSpPr>
        <xdr:cNvPr id="10" name="グループ化 7"/>
        <xdr:cNvGrpSpPr>
          <a:grpSpLocks/>
        </xdr:cNvGrpSpPr>
      </xdr:nvGrpSpPr>
      <xdr:grpSpPr>
        <a:xfrm>
          <a:off x="1847850" y="10267950"/>
          <a:ext cx="3276600" cy="2219325"/>
          <a:chOff x="1924050" y="5248275"/>
          <a:chExt cx="3771900" cy="2219325"/>
        </a:xfrm>
        <a:solidFill>
          <a:srgbClr val="FFFFFF"/>
        </a:solidFill>
      </xdr:grpSpPr>
    </xdr:grpSp>
    <xdr:clientData fLocksWithSheet="0"/>
  </xdr:oneCellAnchor>
  <xdr:twoCellAnchor>
    <xdr:from>
      <xdr:col>2</xdr:col>
      <xdr:colOff>66675</xdr:colOff>
      <xdr:row>53</xdr:row>
      <xdr:rowOff>76200</xdr:rowOff>
    </xdr:from>
    <xdr:to>
      <xdr:col>8</xdr:col>
      <xdr:colOff>476250</xdr:colOff>
      <xdr:row>53</xdr:row>
      <xdr:rowOff>542925</xdr:rowOff>
    </xdr:to>
    <xdr:grpSp>
      <xdr:nvGrpSpPr>
        <xdr:cNvPr id="31" name="グループ化 3"/>
        <xdr:cNvGrpSpPr>
          <a:grpSpLocks/>
        </xdr:cNvGrpSpPr>
      </xdr:nvGrpSpPr>
      <xdr:grpSpPr>
        <a:xfrm>
          <a:off x="1743075" y="19545300"/>
          <a:ext cx="3495675" cy="466725"/>
          <a:chOff x="1808018" y="12450041"/>
          <a:chExt cx="3965864" cy="466725"/>
        </a:xfrm>
        <a:solidFill>
          <a:srgbClr val="FFFFFF"/>
        </a:solidFill>
      </xdr:grpSpPr>
      <xdr:grpSp>
        <xdr:nvGrpSpPr>
          <xdr:cNvPr id="32" name="グループ化 7"/>
          <xdr:cNvGrpSpPr>
            <a:grpSpLocks/>
          </xdr:cNvGrpSpPr>
        </xdr:nvGrpSpPr>
        <xdr:grpSpPr>
          <a:xfrm>
            <a:off x="2844100" y="12526234"/>
            <a:ext cx="2557982" cy="314339"/>
            <a:chOff x="2847975" y="13011150"/>
            <a:chExt cx="2552700" cy="314325"/>
          </a:xfrm>
          <a:solidFill>
            <a:srgbClr val="FFFFFF"/>
          </a:solidFill>
        </xdr:grpSpPr>
      </xdr:grpSp>
    </xdr:grpSp>
    <xdr:clientData/>
  </xdr:twoCellAnchor>
  <xdr:oneCellAnchor>
    <xdr:from>
      <xdr:col>2</xdr:col>
      <xdr:colOff>66675</xdr:colOff>
      <xdr:row>54</xdr:row>
      <xdr:rowOff>38100</xdr:rowOff>
    </xdr:from>
    <xdr:ext cx="3448050" cy="476250"/>
    <xdr:grpSp>
      <xdr:nvGrpSpPr>
        <xdr:cNvPr id="36" name="グループ化 4"/>
        <xdr:cNvGrpSpPr>
          <a:grpSpLocks/>
        </xdr:cNvGrpSpPr>
      </xdr:nvGrpSpPr>
      <xdr:grpSpPr>
        <a:xfrm>
          <a:off x="1743075" y="20078700"/>
          <a:ext cx="3448050" cy="476250"/>
          <a:chOff x="1808018" y="12983441"/>
          <a:chExt cx="3965864" cy="476250"/>
        </a:xfrm>
        <a:solidFill>
          <a:srgbClr val="FFFFFF"/>
        </a:solidFill>
      </xdr:grpSpPr>
      <xdr:grpSp>
        <xdr:nvGrpSpPr>
          <xdr:cNvPr id="37" name="グループ化 8"/>
          <xdr:cNvGrpSpPr>
            <a:grpSpLocks/>
          </xdr:cNvGrpSpPr>
        </xdr:nvGrpSpPr>
        <xdr:grpSpPr>
          <a:xfrm>
            <a:off x="2872852" y="13078691"/>
            <a:ext cx="2672001" cy="342900"/>
            <a:chOff x="2876550" y="13563600"/>
            <a:chExt cx="2667000" cy="342900"/>
          </a:xfrm>
          <a:solidFill>
            <a:srgbClr val="FFFFFF"/>
          </a:solidFill>
        </xdr:grpSpPr>
      </xdr:grpSp>
    </xdr:grpSp>
    <xdr:clientData fLocksWithSheet="0"/>
  </xdr:oneCellAnchor>
  <xdr:oneCellAnchor>
    <xdr:from>
      <xdr:col>2</xdr:col>
      <xdr:colOff>114300</xdr:colOff>
      <xdr:row>69</xdr:row>
      <xdr:rowOff>76200</xdr:rowOff>
    </xdr:from>
    <xdr:ext cx="3381375" cy="428625"/>
    <xdr:grpSp>
      <xdr:nvGrpSpPr>
        <xdr:cNvPr id="41" name="グループ化 2"/>
        <xdr:cNvGrpSpPr>
          <a:grpSpLocks/>
        </xdr:cNvGrpSpPr>
      </xdr:nvGrpSpPr>
      <xdr:grpSpPr>
        <a:xfrm>
          <a:off x="1790700" y="24860250"/>
          <a:ext cx="3381375" cy="428625"/>
          <a:chOff x="1865168" y="17039359"/>
          <a:chExt cx="3880139" cy="428625"/>
        </a:xfrm>
        <a:solidFill>
          <a:srgbClr val="FFFFFF"/>
        </a:solidFill>
      </xdr:grpSpPr>
    </xdr:grpSp>
    <xdr:clientData fLocksWithSheet="0"/>
  </xdr:oneCellAnchor>
  <xdr:twoCellAnchor>
    <xdr:from>
      <xdr:col>7</xdr:col>
      <xdr:colOff>323850</xdr:colOff>
      <xdr:row>99</xdr:row>
      <xdr:rowOff>219075</xdr:rowOff>
    </xdr:from>
    <xdr:to>
      <xdr:col>9</xdr:col>
      <xdr:colOff>314325</xdr:colOff>
      <xdr:row>99</xdr:row>
      <xdr:rowOff>533400</xdr:rowOff>
    </xdr:to>
    <xdr:grpSp>
      <xdr:nvGrpSpPr>
        <xdr:cNvPr id="45" name="グループ化 10"/>
        <xdr:cNvGrpSpPr>
          <a:grpSpLocks/>
        </xdr:cNvGrpSpPr>
      </xdr:nvGrpSpPr>
      <xdr:grpSpPr>
        <a:xfrm>
          <a:off x="4448175" y="34528125"/>
          <a:ext cx="1323975" cy="314325"/>
          <a:chOff x="4856884" y="23919007"/>
          <a:chExt cx="1462521" cy="314325"/>
        </a:xfrm>
        <a:solidFill>
          <a:srgbClr val="FFFFFF"/>
        </a:solidFill>
      </xdr:grpSpPr>
    </xdr:grpSp>
    <xdr:clientData/>
  </xdr:twoCellAnchor>
  <xdr:twoCellAnchor>
    <xdr:from>
      <xdr:col>1</xdr:col>
      <xdr:colOff>38100</xdr:colOff>
      <xdr:row>101</xdr:row>
      <xdr:rowOff>190500</xdr:rowOff>
    </xdr:from>
    <xdr:to>
      <xdr:col>7</xdr:col>
      <xdr:colOff>219075</xdr:colOff>
      <xdr:row>102</xdr:row>
      <xdr:rowOff>0</xdr:rowOff>
    </xdr:to>
    <xdr:grpSp>
      <xdr:nvGrpSpPr>
        <xdr:cNvPr id="48" name="グループ化 1"/>
        <xdr:cNvGrpSpPr>
          <a:grpSpLocks/>
        </xdr:cNvGrpSpPr>
      </xdr:nvGrpSpPr>
      <xdr:grpSpPr>
        <a:xfrm>
          <a:off x="1276350" y="35737800"/>
          <a:ext cx="3067050" cy="714375"/>
          <a:chOff x="1277216" y="2675659"/>
          <a:chExt cx="3455843" cy="619125"/>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okyo-shoko-xxxx.co.jp/" TargetMode="External" /><Relationship Id="rId2" Type="http://schemas.openxmlformats.org/officeDocument/2006/relationships/hyperlink" Target="mailto:xxxx@tosho.co.jp"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katsu-guide@tokyo-cci.or.jp" TargetMode="External" /><Relationship Id="rId2" Type="http://schemas.openxmlformats.org/officeDocument/2006/relationships/hyperlink" Target="http://www.tosho-xxxx.co.jp/" TargetMode="External" /><Relationship Id="rId3" Type="http://schemas.openxmlformats.org/officeDocument/2006/relationships/hyperlink" Target="mailto:xxxxx@tosho.co.jp" TargetMode="External" /><Relationship Id="rId4" Type="http://schemas.openxmlformats.org/officeDocument/2006/relationships/hyperlink" Target="mailto:xxxxx@tosho.co.jp" TargetMode="External" /><Relationship Id="rId5" Type="http://schemas.openxmlformats.org/officeDocument/2006/relationships/hyperlink" Target="http://www.tokyo-shoko-xxxx.co.jp/" TargetMode="External" /><Relationship Id="rId6" Type="http://schemas.openxmlformats.org/officeDocument/2006/relationships/vmlDrawing" Target="../drawings/vmlDrawing1.vml" /><Relationship Id="rId7" Type="http://schemas.openxmlformats.org/officeDocument/2006/relationships/drawing" Target="../drawings/drawing3.xml" /><Relationship Id="rId8"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tabColor theme="9" tint="0.39998000860214233"/>
    <pageSetUpPr fitToPage="1"/>
  </sheetPr>
  <dimension ref="A1:AF86"/>
  <sheetViews>
    <sheetView showGridLines="0" tabSelected="1" zoomScale="115" zoomScaleNormal="115" zoomScaleSheetLayoutView="100" zoomScalePageLayoutView="0" workbookViewId="0" topLeftCell="F1">
      <selection activeCell="I13" sqref="I13"/>
    </sheetView>
  </sheetViews>
  <sheetFormatPr defaultColWidth="9.140625" defaultRowHeight="15"/>
  <cols>
    <col min="1" max="1" width="3.421875" style="0" hidden="1" customWidth="1"/>
    <col min="2" max="2" width="32.7109375" style="48" hidden="1" customWidth="1"/>
    <col min="3" max="3" width="0" style="4" hidden="1" customWidth="1"/>
    <col min="4" max="5" width="0" style="0" hidden="1" customWidth="1"/>
    <col min="6" max="6" width="11.140625" style="122" customWidth="1"/>
    <col min="7" max="7" width="2.140625" style="0" customWidth="1"/>
    <col min="8" max="8" width="8.28125" style="0" customWidth="1"/>
    <col min="9" max="9" width="6.140625" style="0" customWidth="1"/>
    <col min="10" max="10" width="6.00390625" style="0" customWidth="1"/>
    <col min="11" max="11" width="2.00390625" style="0" customWidth="1"/>
    <col min="12" max="12" width="8.7109375" style="0" customWidth="1"/>
    <col min="13" max="13" width="5.28125" style="0" customWidth="1"/>
    <col min="14" max="14" width="3.140625" style="0" customWidth="1"/>
    <col min="15" max="15" width="7.421875" style="0" customWidth="1"/>
    <col min="16" max="16" width="5.140625" style="0" customWidth="1"/>
    <col min="17" max="17" width="3.57421875" style="0" customWidth="1"/>
    <col min="18" max="18" width="2.00390625" style="0" customWidth="1"/>
    <col min="19" max="19" width="5.57421875" style="0" customWidth="1"/>
    <col min="20" max="20" width="9.421875" style="0" customWidth="1"/>
    <col min="21" max="21" width="5.57421875" style="0" customWidth="1"/>
    <col min="22" max="22" width="10.00390625" style="0" customWidth="1"/>
    <col min="23" max="23" width="2.7109375" style="47" customWidth="1"/>
    <col min="24" max="24" width="11.57421875" style="120" customWidth="1"/>
    <col min="25" max="25" width="7.57421875" style="47" customWidth="1"/>
    <col min="26" max="26" width="11.00390625" style="0" hidden="1" customWidth="1"/>
    <col min="27" max="28" width="9.00390625" style="0" hidden="1" customWidth="1"/>
    <col min="29" max="29" width="12.421875" style="0" hidden="1" customWidth="1"/>
    <col min="30" max="30" width="8.00390625" style="0" hidden="1" customWidth="1"/>
    <col min="31" max="31" width="0" style="0" hidden="1" customWidth="1"/>
    <col min="35" max="35" width="6.421875" style="0" customWidth="1"/>
  </cols>
  <sheetData>
    <row r="1" spans="2:31" ht="18.75">
      <c r="B1" s="48" t="s">
        <v>103</v>
      </c>
      <c r="C1" s="4">
        <f>'掲載申込書（記入見本）'!$O1</f>
        <v>1</v>
      </c>
      <c r="D1" s="4"/>
      <c r="E1" s="4"/>
      <c r="F1" s="121"/>
      <c r="G1" s="70"/>
      <c r="H1" s="180" t="s">
        <v>247</v>
      </c>
      <c r="I1" s="180"/>
      <c r="J1" s="67"/>
      <c r="K1" s="70"/>
      <c r="L1" s="67"/>
      <c r="M1" s="67"/>
      <c r="N1" s="67"/>
      <c r="O1" s="67"/>
      <c r="P1" s="67"/>
      <c r="Q1" s="67"/>
      <c r="R1" s="67"/>
      <c r="S1" s="67"/>
      <c r="T1" s="73"/>
      <c r="U1" s="73"/>
      <c r="V1" s="67"/>
      <c r="W1" s="67"/>
      <c r="X1" s="116"/>
      <c r="Y1" s="67"/>
      <c r="Z1" s="57" t="s">
        <v>135</v>
      </c>
      <c r="AA1" s="57" t="s">
        <v>133</v>
      </c>
      <c r="AB1" s="57" t="s">
        <v>134</v>
      </c>
      <c r="AC1" s="2" t="s">
        <v>15</v>
      </c>
      <c r="AD1" s="2" t="s">
        <v>64</v>
      </c>
      <c r="AE1" s="2" t="s">
        <v>19</v>
      </c>
    </row>
    <row r="2" spans="2:31" ht="15" customHeight="1">
      <c r="B2" s="48" t="s">
        <v>28</v>
      </c>
      <c r="C2" s="4" t="str">
        <f>'掲載申込書（記入見本）'!$O2</f>
        <v>とうきょうしょうこう</v>
      </c>
      <c r="F2" s="121" t="s">
        <v>163</v>
      </c>
      <c r="G2" s="67"/>
      <c r="H2" s="114" t="str">
        <f>AB2&amp;AB3&amp;AB4&amp;AB5&amp;AB6&amp;AB7&amp;AB8&amp;AB9&amp;AB10&amp;AB11&amp;AB12&amp;AB13&amp;AB14&amp;AB15&amp;AB16&amp;AB17&amp;AB18&amp;AB19&amp;AB20&amp;AB21</f>
        <v>金属金型 プラスチック    ガラス           </v>
      </c>
      <c r="I2" s="114"/>
      <c r="J2" s="71"/>
      <c r="K2" s="71"/>
      <c r="L2" s="113"/>
      <c r="M2" s="113"/>
      <c r="N2" s="113"/>
      <c r="O2" s="113"/>
      <c r="P2" s="113"/>
      <c r="Q2" s="113"/>
      <c r="R2" s="113"/>
      <c r="S2" s="113"/>
      <c r="T2" s="72"/>
      <c r="U2" s="72"/>
      <c r="V2" s="115"/>
      <c r="W2" s="67"/>
      <c r="X2" s="116"/>
      <c r="Y2" s="91"/>
      <c r="Z2" s="61" t="str">
        <f>IF($C$1=1,"出展する"," ")</f>
        <v>出展する</v>
      </c>
      <c r="AA2" s="61" t="str">
        <f aca="true" t="shared" si="0" ref="AA2:AA9">IF($C11=TRUE,$B11," ")</f>
        <v> </v>
      </c>
      <c r="AB2" s="61" t="str">
        <f>IF($C20=TRUE,$B20," ")</f>
        <v>金属</v>
      </c>
      <c r="AC2" s="61" t="str">
        <f>IF($C$44=1,"商社機能あり"," ")</f>
        <v>商社機能あり</v>
      </c>
      <c r="AD2" s="61" t="str">
        <f>IF($C$45=1,"ＯＥＭ可"," ")</f>
        <v>ＯＥＭ可</v>
      </c>
      <c r="AE2" s="61" t="str">
        <f>IF($C$50=1,"工場見学可（要予約）","")</f>
        <v>工場見学可（要予約）</v>
      </c>
    </row>
    <row r="3" spans="2:31" ht="24.75" customHeight="1">
      <c r="B3" s="48" t="s">
        <v>104</v>
      </c>
      <c r="C3" s="4" t="str">
        <f>'掲載申込書（記入見本）'!$O3</f>
        <v>東京商工　株式会社</v>
      </c>
      <c r="F3" s="121" t="s">
        <v>184</v>
      </c>
      <c r="G3" s="67"/>
      <c r="H3" s="63" t="str">
        <f>'掲載申込書（記入見本）'!B41</f>
        <v>カメラレンズ（NNCシリーズ、AAAレンズ）、眼鏡レンズ（カラーレンズ）</v>
      </c>
      <c r="I3" s="63"/>
      <c r="J3" s="58"/>
      <c r="K3" s="58"/>
      <c r="L3" s="59"/>
      <c r="M3" s="59"/>
      <c r="N3" s="59"/>
      <c r="O3" s="59"/>
      <c r="P3" s="59"/>
      <c r="Q3" s="59"/>
      <c r="R3" s="59"/>
      <c r="S3" s="59"/>
      <c r="T3" s="59"/>
      <c r="U3" s="59"/>
      <c r="V3" s="59"/>
      <c r="W3" s="68"/>
      <c r="X3" s="117"/>
      <c r="Y3" s="68"/>
      <c r="Z3" s="61" t="str">
        <f>IF($C$1=2,"出展しない"," ")</f>
        <v> </v>
      </c>
      <c r="AA3" s="61" t="str">
        <f t="shared" si="0"/>
        <v> </v>
      </c>
      <c r="AB3" s="61" t="str">
        <f>IF($C21=TRUE,$B21," ")</f>
        <v>金型</v>
      </c>
      <c r="AC3" s="61" t="str">
        <f>IF($C$44=2,"商社機能なし"," ")</f>
        <v> </v>
      </c>
      <c r="AD3" s="61" t="str">
        <f>IF($C$45=2,"ＯＥＭ不可"," ")</f>
        <v> </v>
      </c>
      <c r="AE3" s="61">
        <f>IF($C$50=2,"工場見学不可","")</f>
      </c>
    </row>
    <row r="4" spans="2:28" ht="15">
      <c r="B4" s="48" t="s">
        <v>76</v>
      </c>
      <c r="C4" s="4" t="str">
        <f>'掲載申込書（記入見本）'!$O4</f>
        <v>東京太郎</v>
      </c>
      <c r="F4" s="121" t="s">
        <v>164</v>
      </c>
      <c r="G4" s="67"/>
      <c r="H4" s="112" t="str">
        <f>'掲載申込書（記入見本）'!B15</f>
        <v>東京商工　株式会社</v>
      </c>
      <c r="I4" s="112"/>
      <c r="J4" s="60"/>
      <c r="K4" s="60"/>
      <c r="L4" s="60"/>
      <c r="M4" s="60"/>
      <c r="N4" s="60"/>
      <c r="O4" s="60"/>
      <c r="P4" s="60"/>
      <c r="Q4" s="64"/>
      <c r="R4" s="64"/>
      <c r="S4" s="60"/>
      <c r="T4" s="60"/>
      <c r="U4" s="60"/>
      <c r="V4" s="111" t="str">
        <f>'掲載申込書（記入見本）'!B24</f>
        <v>http://www.tosho-xxxx.co.jp</v>
      </c>
      <c r="W4" s="67"/>
      <c r="X4" s="116" t="s">
        <v>182</v>
      </c>
      <c r="Y4" s="91"/>
      <c r="Z4" s="47"/>
      <c r="AA4" s="61" t="str">
        <f t="shared" si="0"/>
        <v> </v>
      </c>
      <c r="AB4" s="61" t="str">
        <f>IF($C22=TRUE,$B22," ")</f>
        <v> </v>
      </c>
    </row>
    <row r="5" spans="2:28" ht="10.5" customHeight="1">
      <c r="B5" s="48" t="s">
        <v>31</v>
      </c>
      <c r="C5" s="4" t="str">
        <f>'掲載申込書（記入見本）'!$O5</f>
        <v>125-0062</v>
      </c>
      <c r="F5" s="121"/>
      <c r="G5" s="67"/>
      <c r="H5" s="61"/>
      <c r="I5" s="61"/>
      <c r="J5" s="61"/>
      <c r="K5" s="67"/>
      <c r="L5" s="67"/>
      <c r="M5" s="67"/>
      <c r="N5" s="67"/>
      <c r="O5" s="67"/>
      <c r="P5" s="67"/>
      <c r="Q5" s="67"/>
      <c r="R5" s="67"/>
      <c r="S5" s="67"/>
      <c r="T5" s="67"/>
      <c r="U5" s="67"/>
      <c r="V5" s="67"/>
      <c r="W5" s="67"/>
      <c r="X5" s="116"/>
      <c r="Y5" s="91"/>
      <c r="AA5" s="61" t="str">
        <f t="shared" si="0"/>
        <v> </v>
      </c>
      <c r="AB5" s="61" t="str">
        <f aca="true" t="shared" si="1" ref="AB5:AB21">IF($C23=TRUE,$B23," ")</f>
        <v>プラスチック</v>
      </c>
    </row>
    <row r="6" spans="2:28" ht="15" customHeight="1">
      <c r="B6" s="48" t="s">
        <v>10</v>
      </c>
      <c r="C6" s="4" t="str">
        <f>'掲載申込書（記入見本）'!$O6</f>
        <v>東京都葛飾区青戸７－２－１</v>
      </c>
      <c r="F6" s="121"/>
      <c r="G6" s="67"/>
      <c r="H6" s="61"/>
      <c r="I6" s="61"/>
      <c r="J6" s="61"/>
      <c r="K6" s="67"/>
      <c r="L6" s="216" t="str">
        <f>'掲載申込書（記入見本）'!B48</f>
        <v>カメラ用、メガネ用機能性レンズのメーカーです。○○レンズ（屈折率○）、○○機能性レンズに加え、同技術を活用した○○などにも対応可能。人間の目にやさしいとされる○～○○mmの分野では、国内メーカー、商社を中心にお取引をいただいております。開発、試作から携わり、海外工場での生産対応も可能であることから、○○○～大ロットの取引にも対応させていただきます。</v>
      </c>
      <c r="M6" s="216"/>
      <c r="N6" s="216"/>
      <c r="O6" s="216"/>
      <c r="P6" s="216"/>
      <c r="Q6" s="216"/>
      <c r="R6" s="216"/>
      <c r="S6" s="216"/>
      <c r="T6" s="216"/>
      <c r="U6" s="216"/>
      <c r="V6" s="216"/>
      <c r="W6" s="67"/>
      <c r="X6" s="116" t="s">
        <v>174</v>
      </c>
      <c r="Y6" s="91"/>
      <c r="AA6" s="61" t="str">
        <f t="shared" si="0"/>
        <v>サービス業</v>
      </c>
      <c r="AB6" s="61" t="str">
        <f t="shared" si="1"/>
        <v> </v>
      </c>
    </row>
    <row r="7" spans="2:28" ht="15" customHeight="1">
      <c r="B7" s="48" t="s">
        <v>23</v>
      </c>
      <c r="C7" s="4">
        <f>'掲載申込書（記入見本）'!$O7</f>
        <v>1899</v>
      </c>
      <c r="F7" s="121"/>
      <c r="G7" s="67"/>
      <c r="H7" s="61"/>
      <c r="I7" s="61"/>
      <c r="J7" s="61"/>
      <c r="K7" s="67"/>
      <c r="L7" s="216"/>
      <c r="M7" s="216"/>
      <c r="N7" s="216"/>
      <c r="O7" s="216"/>
      <c r="P7" s="216"/>
      <c r="Q7" s="216"/>
      <c r="R7" s="216"/>
      <c r="S7" s="216"/>
      <c r="T7" s="216"/>
      <c r="U7" s="216"/>
      <c r="V7" s="216"/>
      <c r="W7" s="67"/>
      <c r="X7" s="116"/>
      <c r="Y7" s="91"/>
      <c r="AA7" s="61" t="str">
        <f t="shared" si="0"/>
        <v> </v>
      </c>
      <c r="AB7" s="61" t="str">
        <f t="shared" si="1"/>
        <v> </v>
      </c>
    </row>
    <row r="8" spans="2:28" ht="15" customHeight="1">
      <c r="B8" s="48" t="s">
        <v>20</v>
      </c>
      <c r="C8" s="4" t="e">
        <f>掲載申込書（記入見本）!#REF!</f>
        <v>#REF!</v>
      </c>
      <c r="F8" s="121"/>
      <c r="G8" s="67"/>
      <c r="H8" s="61"/>
      <c r="I8" s="61"/>
      <c r="J8" s="61"/>
      <c r="K8" s="67"/>
      <c r="L8" s="216"/>
      <c r="M8" s="216"/>
      <c r="N8" s="216"/>
      <c r="O8" s="216"/>
      <c r="P8" s="216"/>
      <c r="Q8" s="216"/>
      <c r="R8" s="216"/>
      <c r="S8" s="216"/>
      <c r="T8" s="216"/>
      <c r="U8" s="216"/>
      <c r="V8" s="216"/>
      <c r="W8" s="67"/>
      <c r="X8" s="116"/>
      <c r="Y8" s="91"/>
      <c r="AA8" s="61" t="str">
        <f t="shared" si="0"/>
        <v> </v>
      </c>
      <c r="AB8" s="61" t="str">
        <f t="shared" si="1"/>
        <v> </v>
      </c>
    </row>
    <row r="9" spans="2:28" ht="7.5" customHeight="1">
      <c r="B9" s="48" t="s">
        <v>21</v>
      </c>
      <c r="C9" s="4" t="e">
        <f>掲載申込書（記入見本）!#REF!</f>
        <v>#REF!</v>
      </c>
      <c r="F9" s="121"/>
      <c r="G9" s="67"/>
      <c r="H9" s="61"/>
      <c r="I9" s="61"/>
      <c r="J9" s="61"/>
      <c r="K9" s="67"/>
      <c r="S9" s="84"/>
      <c r="T9" s="69"/>
      <c r="U9" s="69"/>
      <c r="V9" s="67"/>
      <c r="W9" s="67"/>
      <c r="X9" s="116"/>
      <c r="Y9" s="91"/>
      <c r="AA9" s="61" t="str">
        <f t="shared" si="0"/>
        <v> </v>
      </c>
      <c r="AB9" s="61" t="str">
        <f t="shared" si="1"/>
        <v> </v>
      </c>
    </row>
    <row r="10" spans="2:28" ht="13.5" customHeight="1">
      <c r="B10" s="48" t="s">
        <v>7</v>
      </c>
      <c r="C10" s="4" t="str">
        <f>'掲載申込書（記入見本）'!$O10</f>
        <v>http://www.tosho-xxxx.co.jp</v>
      </c>
      <c r="F10" s="121"/>
      <c r="G10" s="67"/>
      <c r="H10" s="223" t="s">
        <v>131</v>
      </c>
      <c r="I10" s="223"/>
      <c r="J10" s="223"/>
      <c r="K10" s="67"/>
      <c r="L10" s="74"/>
      <c r="M10" s="74"/>
      <c r="N10" s="75"/>
      <c r="O10" s="94" t="s">
        <v>100</v>
      </c>
      <c r="P10" s="218" t="str">
        <f>'掲載申込書（記入見本）'!B60</f>
        <v>葛飾工場</v>
      </c>
      <c r="Q10" s="219"/>
      <c r="R10" s="219"/>
      <c r="S10" s="220"/>
      <c r="T10" s="94" t="s">
        <v>101</v>
      </c>
      <c r="U10" s="217" t="str">
        <f>'掲載申込書（記入見本）'!B64</f>
        <v>福井工場</v>
      </c>
      <c r="V10" s="217"/>
      <c r="W10" s="88"/>
      <c r="X10" s="202" t="s">
        <v>175</v>
      </c>
      <c r="Y10" s="92"/>
      <c r="AA10" s="62">
        <f>$C$19</f>
        <v>0</v>
      </c>
      <c r="AB10" s="61" t="str">
        <f t="shared" si="1"/>
        <v>ガラス</v>
      </c>
    </row>
    <row r="11" spans="1:28" ht="13.5" customHeight="1">
      <c r="A11">
        <v>1</v>
      </c>
      <c r="B11" s="65" t="s">
        <v>136</v>
      </c>
      <c r="C11" s="97" t="b">
        <f>'掲載申込書（記入見本）'!$O12</f>
        <v>0</v>
      </c>
      <c r="F11" s="121"/>
      <c r="G11" s="67"/>
      <c r="H11" s="61"/>
      <c r="I11" s="61"/>
      <c r="J11" s="61"/>
      <c r="K11" s="67"/>
      <c r="L11" s="74"/>
      <c r="M11" s="74"/>
      <c r="N11" s="75"/>
      <c r="O11" s="94" t="s">
        <v>102</v>
      </c>
      <c r="P11" s="217" t="s">
        <v>217</v>
      </c>
      <c r="Q11" s="217"/>
      <c r="R11" s="217"/>
      <c r="S11" s="217"/>
      <c r="T11" s="217"/>
      <c r="U11" s="217"/>
      <c r="V11" s="217"/>
      <c r="W11" s="89"/>
      <c r="X11" s="119"/>
      <c r="Y11" s="93"/>
      <c r="AA11" t="str">
        <f aca="true" t="shared" si="2" ref="AA11:AA18">IF($C20=TRUE,$B20," ")</f>
        <v>金属</v>
      </c>
      <c r="AB11" s="61" t="str">
        <f t="shared" si="1"/>
        <v> </v>
      </c>
    </row>
    <row r="12" spans="1:28" ht="24" customHeight="1">
      <c r="A12">
        <v>2</v>
      </c>
      <c r="B12" s="65" t="s">
        <v>137</v>
      </c>
      <c r="C12" s="97" t="b">
        <f>'掲載申込書（記入見本）'!$O13</f>
        <v>0</v>
      </c>
      <c r="F12" s="121"/>
      <c r="G12" s="67"/>
      <c r="H12" s="61"/>
      <c r="I12" s="61"/>
      <c r="J12" s="61"/>
      <c r="K12" s="67"/>
      <c r="L12" s="223" t="s">
        <v>132</v>
      </c>
      <c r="M12" s="223"/>
      <c r="N12" s="73"/>
      <c r="O12" s="224" t="s">
        <v>239</v>
      </c>
      <c r="P12" s="210" t="str">
        <f>'掲載申込書（記入見本）'!B51</f>
        <v>○○カメラ株式会社、○○メガネ株式会社、株式会社○○ジャパンなど国内取引先多数。
表彰歴：平成○○年度　葛飾ブランド葛飾町工場物語認定、平成○○年度　葛飾区優良工場　メディア掲載：読売新聞など　保有特許：「SSSSSレンズ」特許第000000号、特許第000000号（取得国：日本）</v>
      </c>
      <c r="Q12" s="210"/>
      <c r="R12" s="210"/>
      <c r="S12" s="210"/>
      <c r="T12" s="210"/>
      <c r="U12" s="210"/>
      <c r="V12" s="211"/>
      <c r="W12" s="89"/>
      <c r="X12" s="119" t="s">
        <v>176</v>
      </c>
      <c r="Y12" s="93"/>
      <c r="AA12" t="str">
        <f t="shared" si="2"/>
        <v>金型</v>
      </c>
      <c r="AB12" s="61" t="str">
        <f t="shared" si="1"/>
        <v> </v>
      </c>
    </row>
    <row r="13" spans="1:28" ht="13.5" customHeight="1">
      <c r="A13">
        <v>3</v>
      </c>
      <c r="B13" s="65" t="s">
        <v>138</v>
      </c>
      <c r="C13" s="97" t="b">
        <f>'掲載申込書（記入見本）'!$O14</f>
        <v>0</v>
      </c>
      <c r="F13" s="121"/>
      <c r="G13" s="67"/>
      <c r="H13" s="183" t="str">
        <f>$AC$2</f>
        <v>商社機能あり</v>
      </c>
      <c r="I13" s="95"/>
      <c r="J13" s="95" t="str">
        <f>$AD$2</f>
        <v>ＯＥＭ可</v>
      </c>
      <c r="K13" s="67"/>
      <c r="L13" s="74"/>
      <c r="M13" s="74"/>
      <c r="N13" s="75"/>
      <c r="O13" s="225"/>
      <c r="P13" s="212"/>
      <c r="Q13" s="212"/>
      <c r="R13" s="212"/>
      <c r="S13" s="212"/>
      <c r="T13" s="212"/>
      <c r="U13" s="212"/>
      <c r="V13" s="213"/>
      <c r="W13" s="89"/>
      <c r="X13" s="119"/>
      <c r="Y13" s="93"/>
      <c r="AA13" t="str">
        <f t="shared" si="2"/>
        <v> </v>
      </c>
      <c r="AB13" s="61" t="str">
        <f t="shared" si="1"/>
        <v> </v>
      </c>
    </row>
    <row r="14" spans="1:28" ht="15">
      <c r="A14">
        <v>4</v>
      </c>
      <c r="B14" s="65" t="s">
        <v>139</v>
      </c>
      <c r="C14" s="97" t="b">
        <f>'掲載申込書（記入見本）'!$O15</f>
        <v>0</v>
      </c>
      <c r="F14" s="121"/>
      <c r="G14" s="67"/>
      <c r="H14" s="227" t="str">
        <f>$AE$2</f>
        <v>工場見学可（要予約）</v>
      </c>
      <c r="I14" s="227"/>
      <c r="J14" s="227"/>
      <c r="K14" s="67"/>
      <c r="L14" s="61"/>
      <c r="M14" s="61"/>
      <c r="N14" s="67"/>
      <c r="O14" s="225"/>
      <c r="P14" s="212"/>
      <c r="Q14" s="212"/>
      <c r="R14" s="212"/>
      <c r="S14" s="212"/>
      <c r="T14" s="212"/>
      <c r="U14" s="212"/>
      <c r="V14" s="213"/>
      <c r="W14" s="89"/>
      <c r="X14" s="119"/>
      <c r="Y14" s="93"/>
      <c r="AA14" t="str">
        <f t="shared" si="2"/>
        <v>プラスチック</v>
      </c>
      <c r="AB14" s="61" t="str">
        <f t="shared" si="1"/>
        <v> </v>
      </c>
    </row>
    <row r="15" spans="1:28" ht="13.5" customHeight="1">
      <c r="A15">
        <v>5</v>
      </c>
      <c r="B15" s="65" t="s">
        <v>140</v>
      </c>
      <c r="C15" s="97" t="b">
        <f>'掲載申込書（記入見本）'!$O18</f>
        <v>1</v>
      </c>
      <c r="F15" s="121" t="s">
        <v>235</v>
      </c>
      <c r="G15" s="67"/>
      <c r="H15" s="221" t="s">
        <v>252</v>
      </c>
      <c r="I15" s="221"/>
      <c r="J15" s="221"/>
      <c r="L15" s="61"/>
      <c r="M15" s="85"/>
      <c r="N15" s="67"/>
      <c r="O15" s="226"/>
      <c r="P15" s="214"/>
      <c r="Q15" s="214"/>
      <c r="R15" s="214"/>
      <c r="S15" s="214"/>
      <c r="T15" s="214"/>
      <c r="U15" s="214"/>
      <c r="V15" s="215"/>
      <c r="W15" s="89"/>
      <c r="X15" s="119"/>
      <c r="Y15" s="192"/>
      <c r="AA15" t="str">
        <f t="shared" si="2"/>
        <v> </v>
      </c>
      <c r="AB15" s="61" t="str">
        <f t="shared" si="1"/>
        <v> </v>
      </c>
    </row>
    <row r="16" spans="1:32" ht="15">
      <c r="A16">
        <v>6</v>
      </c>
      <c r="B16" s="65" t="s">
        <v>141</v>
      </c>
      <c r="C16" s="97" t="b">
        <f>'掲載申込書（記入見本）'!$O19</f>
        <v>0</v>
      </c>
      <c r="F16" s="121"/>
      <c r="G16" s="67"/>
      <c r="H16" s="187" t="str">
        <f>IF(Y19=TRUE,"ﾒｰｶｰ","")</f>
        <v>ﾒｰｶｰ</v>
      </c>
      <c r="I16" s="187" t="str">
        <f>IF(Y20=TRUE,"商社","")</f>
        <v>商社</v>
      </c>
      <c r="J16" s="187" t="str">
        <f>IF(Y21=TRUE,"建設業","")</f>
        <v>建設業</v>
      </c>
      <c r="R16" s="80"/>
      <c r="W16" s="67"/>
      <c r="X16" s="116"/>
      <c r="Y16" s="68" t="b">
        <v>1</v>
      </c>
      <c r="Z16" s="184"/>
      <c r="AA16" s="184" t="str">
        <f t="shared" si="2"/>
        <v> </v>
      </c>
      <c r="AB16" s="185" t="str">
        <f t="shared" si="1"/>
        <v> </v>
      </c>
      <c r="AC16" s="184"/>
      <c r="AD16" s="184"/>
      <c r="AE16" s="184"/>
      <c r="AF16" s="184"/>
    </row>
    <row r="17" spans="1:32" ht="15">
      <c r="A17">
        <v>7</v>
      </c>
      <c r="B17" s="65" t="s">
        <v>142</v>
      </c>
      <c r="C17" s="97" t="b">
        <f>'掲載申込書（記入見本）'!$O22</f>
        <v>0</v>
      </c>
      <c r="G17" s="67"/>
      <c r="H17" s="188" t="str">
        <f>IF(Y22=TRUE,"流通小売業","")</f>
        <v>流通小売業</v>
      </c>
      <c r="I17" s="189" t="str">
        <f>IF(Y23=TRUE,"サービス業","")</f>
        <v>サービス業</v>
      </c>
      <c r="J17" s="187" t="str">
        <f>IF(Y24=TRUE,"飲食業","")</f>
        <v>飲食業</v>
      </c>
      <c r="K17" s="67"/>
      <c r="R17" s="80"/>
      <c r="W17" s="67"/>
      <c r="Y17" s="68" t="b">
        <v>1</v>
      </c>
      <c r="Z17" s="184"/>
      <c r="AA17" s="184" t="str">
        <f t="shared" si="2"/>
        <v> </v>
      </c>
      <c r="AB17" s="185" t="str">
        <f t="shared" si="1"/>
        <v> </v>
      </c>
      <c r="AC17" s="184"/>
      <c r="AD17" s="184"/>
      <c r="AE17" s="184"/>
      <c r="AF17" s="184"/>
    </row>
    <row r="18" spans="1:32" ht="13.5" customHeight="1">
      <c r="A18">
        <v>8</v>
      </c>
      <c r="B18" s="65" t="s">
        <v>162</v>
      </c>
      <c r="C18" s="97" t="b">
        <f>'掲載申込書（記入見本）'!$O24</f>
        <v>0</v>
      </c>
      <c r="F18" s="121"/>
      <c r="G18" s="67"/>
      <c r="H18" s="189">
        <f>IF(Y25=TRUE,"官公庁・学校等","")</f>
      </c>
      <c r="I18" s="187">
        <f>IF(Y26=TRUE,"その他","")</f>
      </c>
      <c r="J18" s="184"/>
      <c r="K18" s="67"/>
      <c r="L18" s="79" t="s">
        <v>180</v>
      </c>
      <c r="M18" s="82" t="str">
        <f>'掲載申込書（記入見本）'!B19</f>
        <v>東京都葛飾区青戸７－２－１</v>
      </c>
      <c r="N18" s="83"/>
      <c r="O18" s="83"/>
      <c r="P18" s="83"/>
      <c r="Q18" s="83"/>
      <c r="R18" s="80"/>
      <c r="S18" s="144" t="s">
        <v>209</v>
      </c>
      <c r="T18" s="143"/>
      <c r="U18" s="142"/>
      <c r="V18" s="145"/>
      <c r="W18" s="90"/>
      <c r="X18" s="116" t="s">
        <v>177</v>
      </c>
      <c r="Y18" s="68" t="b">
        <v>1</v>
      </c>
      <c r="Z18" s="184"/>
      <c r="AA18" s="184" t="str">
        <f t="shared" si="2"/>
        <v> </v>
      </c>
      <c r="AB18" s="185" t="str">
        <f t="shared" si="1"/>
        <v> </v>
      </c>
      <c r="AC18" s="184"/>
      <c r="AD18" s="184"/>
      <c r="AE18" s="184"/>
      <c r="AF18" s="184"/>
    </row>
    <row r="19" spans="2:32" ht="13.5" customHeight="1">
      <c r="B19" s="49" t="s">
        <v>75</v>
      </c>
      <c r="C19" s="96">
        <f>'掲載申込書（記入見本）'!$O27</f>
        <v>0</v>
      </c>
      <c r="F19" s="121" t="s">
        <v>236</v>
      </c>
      <c r="G19" s="67"/>
      <c r="H19" s="221" t="s">
        <v>251</v>
      </c>
      <c r="I19" s="221"/>
      <c r="J19" s="221"/>
      <c r="K19" s="67"/>
      <c r="L19" s="78" t="s">
        <v>169</v>
      </c>
      <c r="M19" s="78" t="str">
        <f>'掲載申込書（記入見本）'!H15</f>
        <v>東京太郎</v>
      </c>
      <c r="N19" s="78"/>
      <c r="O19" s="79" t="s">
        <v>172</v>
      </c>
      <c r="P19" s="78">
        <f>'掲載申込書（記入見本）'!B22</f>
        <v>1899</v>
      </c>
      <c r="Q19" s="79" t="s">
        <v>165</v>
      </c>
      <c r="R19" s="76"/>
      <c r="S19" s="144" t="s">
        <v>225</v>
      </c>
      <c r="T19" s="143"/>
      <c r="U19" s="143"/>
      <c r="V19" s="143"/>
      <c r="W19" s="67"/>
      <c r="X19" s="116"/>
      <c r="Y19" s="68" t="b">
        <v>1</v>
      </c>
      <c r="Z19" s="184"/>
      <c r="AA19" s="184"/>
      <c r="AB19" s="185" t="str">
        <f t="shared" si="1"/>
        <v> </v>
      </c>
      <c r="AC19" s="184"/>
      <c r="AD19" s="184"/>
      <c r="AE19" s="184"/>
      <c r="AF19" s="184"/>
    </row>
    <row r="20" spans="1:32" ht="13.5" customHeight="1">
      <c r="A20">
        <v>1</v>
      </c>
      <c r="B20" s="65" t="s">
        <v>143</v>
      </c>
      <c r="C20" s="97" t="b">
        <f>'掲載申込書（記入見本）'!$O28</f>
        <v>1</v>
      </c>
      <c r="F20" s="121"/>
      <c r="G20" s="67"/>
      <c r="H20" s="190" t="str">
        <f>IF(Y16=TRUE,"販路開拓","")</f>
        <v>販路開拓</v>
      </c>
      <c r="I20" s="191" t="str">
        <f>IF(Y17=TRUE,"仕入れ","")</f>
        <v>仕入れ</v>
      </c>
      <c r="J20" s="184"/>
      <c r="K20" s="67"/>
      <c r="L20" s="79" t="s">
        <v>170</v>
      </c>
      <c r="M20" s="78">
        <f>'掲載申込書（記入見本）'!F22</f>
        <v>100</v>
      </c>
      <c r="N20" s="81" t="s">
        <v>166</v>
      </c>
      <c r="O20" s="79" t="s">
        <v>171</v>
      </c>
      <c r="P20" s="174">
        <f>'掲載申込書（記入見本）'!I22</f>
        <v>3000</v>
      </c>
      <c r="Q20" s="81" t="s">
        <v>167</v>
      </c>
      <c r="R20" s="67"/>
      <c r="S20" s="155" t="s">
        <v>213</v>
      </c>
      <c r="T20" s="142" t="s">
        <v>203</v>
      </c>
      <c r="U20" s="146" t="s">
        <v>214</v>
      </c>
      <c r="V20" s="142"/>
      <c r="W20" s="67"/>
      <c r="X20" s="116"/>
      <c r="Y20" s="68" t="b">
        <v>1</v>
      </c>
      <c r="Z20" s="184"/>
      <c r="AA20" s="184"/>
      <c r="AB20" s="185" t="str">
        <f t="shared" si="1"/>
        <v> </v>
      </c>
      <c r="AC20" s="184"/>
      <c r="AD20" s="184"/>
      <c r="AE20" s="184"/>
      <c r="AF20" s="184"/>
    </row>
    <row r="21" spans="1:32" ht="15">
      <c r="A21">
        <v>2</v>
      </c>
      <c r="B21" s="65" t="s">
        <v>144</v>
      </c>
      <c r="C21" s="97" t="b">
        <f>'掲載申込書（記入見本）'!$O29</f>
        <v>1</v>
      </c>
      <c r="F21" s="121"/>
      <c r="G21" s="67"/>
      <c r="H21" s="222" t="str">
        <f>IF(Y18=TRUE,"技術供与・技術連携","")</f>
        <v>技術供与・技術連携</v>
      </c>
      <c r="I21" s="222"/>
      <c r="J21" s="222"/>
      <c r="K21" s="67"/>
      <c r="L21" s="79" t="s">
        <v>204</v>
      </c>
      <c r="M21" s="174">
        <f>'掲載申込書（記入見本）'!B23</f>
        <v>10000</v>
      </c>
      <c r="N21" s="194" t="s">
        <v>167</v>
      </c>
      <c r="O21" s="79"/>
      <c r="P21" s="78"/>
      <c r="Q21" s="81"/>
      <c r="R21" s="67"/>
      <c r="S21" s="125" t="s">
        <v>215</v>
      </c>
      <c r="T21" s="77"/>
      <c r="U21" s="142"/>
      <c r="V21" s="60"/>
      <c r="W21" s="67"/>
      <c r="X21" s="116"/>
      <c r="Y21" s="68" t="b">
        <v>1</v>
      </c>
      <c r="Z21" s="184"/>
      <c r="AA21" s="184"/>
      <c r="AB21" s="185" t="str">
        <f t="shared" si="1"/>
        <v> </v>
      </c>
      <c r="AC21" s="184"/>
      <c r="AD21" s="184"/>
      <c r="AE21" s="184"/>
      <c r="AF21" s="184"/>
    </row>
    <row r="22" spans="1:32" ht="15">
      <c r="A22">
        <v>3</v>
      </c>
      <c r="B22" s="65" t="s">
        <v>145</v>
      </c>
      <c r="C22" s="97" t="b">
        <f>'掲載申込書（記入見本）'!$O31</f>
        <v>0</v>
      </c>
      <c r="L22" s="116" t="s">
        <v>178</v>
      </c>
      <c r="S22" s="116" t="s">
        <v>183</v>
      </c>
      <c r="Y22" s="193" t="b">
        <v>1</v>
      </c>
      <c r="Z22" s="184"/>
      <c r="AA22" s="184"/>
      <c r="AB22" s="186">
        <f>$C$40</f>
        <v>0</v>
      </c>
      <c r="AC22" s="184"/>
      <c r="AD22" s="184"/>
      <c r="AE22" s="184"/>
      <c r="AF22" s="184"/>
    </row>
    <row r="23" spans="1:28" ht="13.5">
      <c r="A23">
        <v>4</v>
      </c>
      <c r="B23" s="65" t="s">
        <v>146</v>
      </c>
      <c r="C23" s="97" t="b">
        <f>'掲載申込書（記入見本）'!$O32</f>
        <v>1</v>
      </c>
      <c r="Y23" s="193" t="b">
        <v>1</v>
      </c>
      <c r="AB23" t="e">
        <f aca="true" t="shared" si="3" ref="AB23:AB34">IF($C41=TRUE,$B41," ")</f>
        <v>#REF!</v>
      </c>
    </row>
    <row r="24" spans="1:28" ht="13.5">
      <c r="A24">
        <v>5</v>
      </c>
      <c r="B24" s="65" t="s">
        <v>147</v>
      </c>
      <c r="C24" s="97" t="b">
        <f>'掲載申込書（記入見本）'!$O33</f>
        <v>0</v>
      </c>
      <c r="Y24" s="193" t="b">
        <v>1</v>
      </c>
      <c r="AB24" t="e">
        <f t="shared" si="3"/>
        <v>#REF!</v>
      </c>
    </row>
    <row r="25" spans="1:28" ht="13.5">
      <c r="A25">
        <v>6</v>
      </c>
      <c r="B25" s="65" t="s">
        <v>148</v>
      </c>
      <c r="C25" s="97" t="b">
        <f>'掲載申込書（記入見本）'!$O34</f>
        <v>0</v>
      </c>
      <c r="Y25" s="193" t="b">
        <v>0</v>
      </c>
      <c r="AB25" t="str">
        <f t="shared" si="3"/>
        <v> </v>
      </c>
    </row>
    <row r="26" spans="1:28" ht="13.5">
      <c r="A26">
        <v>7</v>
      </c>
      <c r="B26" s="65" t="s">
        <v>149</v>
      </c>
      <c r="C26" s="97" t="b">
        <f>'掲載申込書（記入見本）'!$O35</f>
        <v>0</v>
      </c>
      <c r="Y26" s="193" t="b">
        <v>0</v>
      </c>
      <c r="AB26" t="str">
        <f t="shared" si="3"/>
        <v> </v>
      </c>
    </row>
    <row r="27" spans="1:28" ht="13.5">
      <c r="A27">
        <v>8</v>
      </c>
      <c r="B27" s="65" t="s">
        <v>150</v>
      </c>
      <c r="C27" s="97" t="b">
        <f>'掲載申込書（記入見本）'!$O36</f>
        <v>0</v>
      </c>
      <c r="Y27" s="193"/>
      <c r="AB27" t="str">
        <f t="shared" si="3"/>
        <v> </v>
      </c>
    </row>
    <row r="28" spans="1:28" ht="13.5">
      <c r="A28">
        <v>9</v>
      </c>
      <c r="B28" s="65" t="s">
        <v>151</v>
      </c>
      <c r="C28" s="97" t="b">
        <f>'掲載申込書（記入見本）'!$O37</f>
        <v>1</v>
      </c>
      <c r="Y28" s="193"/>
      <c r="AB28" t="e">
        <f t="shared" si="3"/>
        <v>#REF!</v>
      </c>
    </row>
    <row r="29" spans="1:28" ht="13.5">
      <c r="A29">
        <v>10</v>
      </c>
      <c r="B29" s="65" t="s">
        <v>152</v>
      </c>
      <c r="C29" s="97" t="b">
        <f>'掲載申込書（記入見本）'!$O38</f>
        <v>0</v>
      </c>
      <c r="AB29" t="str">
        <f t="shared" si="3"/>
        <v> </v>
      </c>
    </row>
    <row r="30" spans="1:28" ht="13.5">
      <c r="A30">
        <v>11</v>
      </c>
      <c r="B30" s="65" t="s">
        <v>153</v>
      </c>
      <c r="C30" s="97" t="b">
        <f>'掲載申込書（記入見本）'!$O39</f>
        <v>0</v>
      </c>
      <c r="AB30" t="str">
        <f t="shared" si="3"/>
        <v> </v>
      </c>
    </row>
    <row r="31" spans="1:28" ht="13.5">
      <c r="A31">
        <v>12</v>
      </c>
      <c r="B31" s="65" t="s">
        <v>154</v>
      </c>
      <c r="C31" s="97" t="b">
        <f>'掲載申込書（記入見本）'!$O40</f>
        <v>0</v>
      </c>
      <c r="AB31" t="str">
        <f t="shared" si="3"/>
        <v> </v>
      </c>
    </row>
    <row r="32" spans="1:28" ht="13.5">
      <c r="A32">
        <v>13</v>
      </c>
      <c r="B32" s="65" t="s">
        <v>155</v>
      </c>
      <c r="C32" s="97" t="b">
        <f>'掲載申込書（記入見本）'!$O41</f>
        <v>0</v>
      </c>
      <c r="AB32" t="str">
        <f t="shared" si="3"/>
        <v> </v>
      </c>
    </row>
    <row r="33" spans="1:28" ht="13.5">
      <c r="A33">
        <v>14</v>
      </c>
      <c r="B33" s="65" t="s">
        <v>156</v>
      </c>
      <c r="C33" s="97" t="b">
        <f>'掲載申込書（記入見本）'!$O44</f>
        <v>0</v>
      </c>
      <c r="AB33" t="str">
        <f t="shared" si="3"/>
        <v> </v>
      </c>
    </row>
    <row r="34" spans="1:28" ht="13.5">
      <c r="A34">
        <v>15</v>
      </c>
      <c r="B34" s="65" t="s">
        <v>157</v>
      </c>
      <c r="C34" s="97" t="b">
        <f>'掲載申込書（記入見本）'!$O45</f>
        <v>0</v>
      </c>
      <c r="AB34" t="str">
        <f t="shared" si="3"/>
        <v> </v>
      </c>
    </row>
    <row r="35" spans="1:3" ht="13.5">
      <c r="A35">
        <v>16</v>
      </c>
      <c r="B35" s="65" t="s">
        <v>158</v>
      </c>
      <c r="C35" s="97" t="b">
        <f>'掲載申込書（記入見本）'!$O46</f>
        <v>0</v>
      </c>
    </row>
    <row r="36" spans="1:3" ht="13.5">
      <c r="A36">
        <v>17</v>
      </c>
      <c r="B36" s="65" t="s">
        <v>159</v>
      </c>
      <c r="C36" s="97" t="b">
        <f>'掲載申込書（記入見本）'!$O47</f>
        <v>0</v>
      </c>
    </row>
    <row r="37" spans="1:3" ht="13.5">
      <c r="A37">
        <v>18</v>
      </c>
      <c r="B37" s="65" t="s">
        <v>160</v>
      </c>
      <c r="C37" s="97" t="b">
        <f>'掲載申込書（記入見本）'!$O48</f>
        <v>0</v>
      </c>
    </row>
    <row r="38" spans="1:3" ht="13.5">
      <c r="A38">
        <v>19</v>
      </c>
      <c r="B38" s="65" t="s">
        <v>161</v>
      </c>
      <c r="C38" s="97" t="b">
        <f>'掲載申込書（記入見本）'!$O51</f>
        <v>0</v>
      </c>
    </row>
    <row r="39" spans="1:3" ht="13.5">
      <c r="A39">
        <v>20</v>
      </c>
      <c r="B39" s="65" t="s">
        <v>162</v>
      </c>
      <c r="C39" s="97" t="b">
        <f>'掲載申込書（記入見本）'!$O54</f>
        <v>0</v>
      </c>
    </row>
    <row r="40" spans="2:3" ht="13.5" customHeight="1">
      <c r="B40" s="49" t="s">
        <v>75</v>
      </c>
      <c r="C40" s="96">
        <f>'掲載申込書（記入見本）'!$O55</f>
        <v>0</v>
      </c>
    </row>
    <row r="41" spans="2:3" ht="13.5" customHeight="1">
      <c r="B41" s="48" t="s">
        <v>8</v>
      </c>
      <c r="C41" s="4" t="e">
        <f>掲載申込書（記入見本）!#REF!</f>
        <v>#REF!</v>
      </c>
    </row>
    <row r="42" spans="2:3" ht="13.5">
      <c r="B42" s="49" t="s">
        <v>96</v>
      </c>
      <c r="C42" s="4" t="e">
        <f>掲載申込書（記入見本）!#REF!</f>
        <v>#REF!</v>
      </c>
    </row>
    <row r="43" spans="2:3" ht="13.5">
      <c r="B43" s="48" t="s">
        <v>16</v>
      </c>
      <c r="C43" s="4" t="str">
        <f>'掲載申込書（記入見本）'!$O56</f>
        <v>○○カメラ株式会社、○○メガネ株式会社、株式会社○○ジャパンなど国内取引先多数。
表彰歴：平成○○年度　葛飾ブランド葛飾町工場物語認定、平成○○年度　葛飾区優良工場　メディア掲載：読売新聞など　保有特許：「SSSSSレンズ」特許第000000号、特許第000000号（取得国：日本）</v>
      </c>
    </row>
    <row r="44" spans="2:3" ht="13.5">
      <c r="B44" s="65" t="s">
        <v>99</v>
      </c>
      <c r="C44" s="97">
        <f>'掲載申込書（記入見本）'!$O57</f>
        <v>1</v>
      </c>
    </row>
    <row r="45" spans="2:3" ht="13.5">
      <c r="B45" s="65" t="s">
        <v>98</v>
      </c>
      <c r="C45" s="97">
        <f>'掲載申込書（記入見本）'!$O58</f>
        <v>1</v>
      </c>
    </row>
    <row r="46" spans="2:3" ht="13.5">
      <c r="B46" s="49" t="s">
        <v>97</v>
      </c>
      <c r="C46" s="4" t="e">
        <f>'掲載申込書（記入見本）'!$O59</f>
        <v>#REF!</v>
      </c>
    </row>
    <row r="47" spans="2:3" ht="13.5">
      <c r="B47" s="49" t="s">
        <v>100</v>
      </c>
      <c r="C47" s="4" t="str">
        <f>'掲載申込書（記入見本）'!$O60</f>
        <v>葛飾工場</v>
      </c>
    </row>
    <row r="48" spans="2:3" ht="13.5">
      <c r="B48" s="48" t="s">
        <v>101</v>
      </c>
      <c r="C48" s="4" t="str">
        <f>'掲載申込書（記入見本）'!$O63</f>
        <v>福井工場</v>
      </c>
    </row>
    <row r="49" spans="2:3" ht="13.5">
      <c r="B49" s="48" t="s">
        <v>102</v>
      </c>
      <c r="C49" s="4" t="str">
        <f>'掲載申込書（記入見本）'!$O64</f>
        <v>切断機R21358、研削機KL56843、加工機ABB-21</v>
      </c>
    </row>
    <row r="50" spans="2:3" ht="13.5">
      <c r="B50" s="66" t="s">
        <v>108</v>
      </c>
      <c r="C50" s="97">
        <f>'掲載申込書（記入見本）'!$O67</f>
        <v>1</v>
      </c>
    </row>
    <row r="51" spans="2:3" ht="13.5">
      <c r="B51" s="48" t="s">
        <v>31</v>
      </c>
      <c r="C51" s="4" t="str">
        <f>'掲載申込書（記入見本）'!$O70</f>
        <v>125-0062</v>
      </c>
    </row>
    <row r="52" spans="2:3" ht="13.5">
      <c r="B52" s="50" t="s">
        <v>9</v>
      </c>
      <c r="C52" s="4" t="str">
        <f>'掲載申込書（記入見本）'!$O71</f>
        <v>東京都葛飾区青戸７－２－１</v>
      </c>
    </row>
    <row r="53" spans="2:3" ht="13.5">
      <c r="B53" s="48" t="s">
        <v>0</v>
      </c>
      <c r="C53" s="4" t="str">
        <f>'掲載申込書（記入見本）'!$O72</f>
        <v>03-3838-5656</v>
      </c>
    </row>
    <row r="54" spans="2:3" ht="13.5">
      <c r="B54" s="48" t="s">
        <v>1</v>
      </c>
      <c r="C54" s="4" t="str">
        <f>'掲載申込書（記入見本）'!$O73</f>
        <v>03-3838-5657</v>
      </c>
    </row>
    <row r="55" spans="2:3" ht="13.5">
      <c r="B55" s="48" t="s">
        <v>28</v>
      </c>
      <c r="C55" s="4" t="str">
        <f>'掲載申込書（記入見本）'!$O74</f>
        <v>とうきょう　じろう</v>
      </c>
    </row>
    <row r="56" spans="2:3" ht="13.5">
      <c r="B56" s="48" t="s">
        <v>4</v>
      </c>
      <c r="C56" s="4" t="str">
        <f>'掲載申込書（記入見本）'!$O75</f>
        <v>東京次郎</v>
      </c>
    </row>
    <row r="57" spans="2:3" ht="13.5">
      <c r="B57" s="48" t="s">
        <v>5</v>
      </c>
      <c r="C57" s="4" t="str">
        <f>'掲載申込書（記入見本）'!$O76</f>
        <v>xxxxx@tosho.co.jp</v>
      </c>
    </row>
    <row r="58" spans="2:3" ht="13.5">
      <c r="B58" s="48" t="s">
        <v>3</v>
      </c>
      <c r="C58" s="4" t="str">
        <f>'掲載申込書（記入見本）'!$O77</f>
        <v>本店営業部</v>
      </c>
    </row>
    <row r="59" spans="2:3" ht="13.5">
      <c r="B59" s="48" t="s">
        <v>6</v>
      </c>
      <c r="C59" s="4" t="str">
        <f>'掲載申込書（記入見本）'!$O80</f>
        <v>取締役部長</v>
      </c>
    </row>
    <row r="60" spans="2:3" ht="13.5">
      <c r="B60" s="66" t="s">
        <v>112</v>
      </c>
      <c r="C60" s="97" t="e">
        <f>掲載申込書（記入見本）!#REF!</f>
        <v>#REF!</v>
      </c>
    </row>
    <row r="61" spans="2:3" ht="13.5">
      <c r="B61" s="66" t="s">
        <v>113</v>
      </c>
      <c r="C61" s="97" t="e">
        <f>掲載申込書（記入見本）!#REF!</f>
        <v>#REF!</v>
      </c>
    </row>
    <row r="62" spans="2:3" ht="13.5">
      <c r="B62" s="48" t="s">
        <v>31</v>
      </c>
      <c r="C62" s="4" t="e">
        <f>掲載申込書（記入見本）!#REF!</f>
        <v>#REF!</v>
      </c>
    </row>
    <row r="63" spans="2:3" ht="13.5">
      <c r="B63" s="48" t="s">
        <v>9</v>
      </c>
      <c r="C63" s="4" t="e">
        <f>'掲載申込書（記入見本）'!$O93</f>
        <v>#REF!</v>
      </c>
    </row>
    <row r="64" spans="2:3" ht="13.5">
      <c r="B64" s="48" t="s">
        <v>0</v>
      </c>
      <c r="C64" s="4" t="e">
        <f>'掲載申込書（記入見本）'!$O94</f>
        <v>#REF!</v>
      </c>
    </row>
    <row r="65" spans="2:3" ht="13.5">
      <c r="B65" s="48" t="s">
        <v>1</v>
      </c>
      <c r="C65" s="4" t="e">
        <f>'掲載申込書（記入見本）'!$O95</f>
        <v>#REF!</v>
      </c>
    </row>
    <row r="66" spans="2:3" ht="13.5">
      <c r="B66" s="48" t="s">
        <v>28</v>
      </c>
      <c r="C66" s="4" t="e">
        <f>掲載申込書（記入見本）!#REF!</f>
        <v>#REF!</v>
      </c>
    </row>
    <row r="67" spans="2:3" ht="13.5">
      <c r="B67" s="48" t="s">
        <v>4</v>
      </c>
      <c r="C67" s="4" t="e">
        <f>掲載申込書（記入見本）!#REF!</f>
        <v>#REF!</v>
      </c>
    </row>
    <row r="68" spans="2:3" ht="13.5">
      <c r="B68" s="48" t="s">
        <v>5</v>
      </c>
      <c r="C68" s="4" t="e">
        <f>掲載申込書（記入見本）!#REF!</f>
        <v>#REF!</v>
      </c>
    </row>
    <row r="69" spans="2:3" ht="13.5">
      <c r="B69" s="48" t="s">
        <v>3</v>
      </c>
      <c r="C69" s="4" t="e">
        <f>'掲載申込書（記入見本）'!$O96</f>
        <v>#REF!</v>
      </c>
    </row>
    <row r="70" spans="2:3" ht="13.5">
      <c r="B70" s="48" t="s">
        <v>6</v>
      </c>
      <c r="C70" s="4">
        <f>'掲載申込書（記入見本）'!$O98</f>
        <v>0</v>
      </c>
    </row>
    <row r="71" spans="2:3" ht="13.5">
      <c r="B71" s="66" t="s">
        <v>112</v>
      </c>
      <c r="C71" s="97">
        <f>'掲載申込書（記入見本）'!$O100</f>
        <v>1</v>
      </c>
    </row>
    <row r="72" ht="13.5">
      <c r="C72" s="4">
        <f>'掲載申込書（記入見本）'!$O103</f>
        <v>0</v>
      </c>
    </row>
    <row r="73" ht="13.5">
      <c r="C73" s="4">
        <f>'掲載申込書（記入見本）'!$O104</f>
        <v>0</v>
      </c>
    </row>
    <row r="74" ht="13.5">
      <c r="C74" s="4">
        <f>'掲載申込書（記入見本）'!$O105</f>
        <v>0</v>
      </c>
    </row>
    <row r="75" ht="13.5">
      <c r="C75" s="4">
        <f>'掲載申込書（記入見本）'!$O107</f>
        <v>0</v>
      </c>
    </row>
    <row r="76" ht="13.5">
      <c r="C76" s="4">
        <f>'掲載申込書（記入見本）'!$O108</f>
        <v>0</v>
      </c>
    </row>
    <row r="77" ht="13.5">
      <c r="C77" s="4">
        <f>'掲載申込書（記入見本）'!$O106</f>
        <v>0</v>
      </c>
    </row>
    <row r="78" ht="13.5">
      <c r="C78" s="4">
        <f>'掲載申込書（記入見本）'!$O109</f>
        <v>0</v>
      </c>
    </row>
    <row r="79" ht="13.5">
      <c r="C79" s="4">
        <f>'掲載申込書（記入見本）'!$O110</f>
        <v>0</v>
      </c>
    </row>
    <row r="80" ht="13.5">
      <c r="C80" s="4">
        <f>'掲載申込書（記入見本）'!$O111</f>
        <v>0</v>
      </c>
    </row>
    <row r="81" ht="13.5">
      <c r="C81" s="4">
        <f>'掲載申込書（記入見本）'!$O112</f>
        <v>0</v>
      </c>
    </row>
    <row r="82" ht="13.5">
      <c r="C82" s="4">
        <f>'掲載申込書（記入見本）'!$O113</f>
        <v>0</v>
      </c>
    </row>
    <row r="83" ht="13.5">
      <c r="C83" s="4">
        <f>'掲載申込書（記入見本）'!$O114</f>
        <v>0</v>
      </c>
    </row>
    <row r="84" ht="13.5">
      <c r="C84" s="4">
        <f>'掲載申込書（記入見本）'!$O115</f>
        <v>0</v>
      </c>
    </row>
    <row r="85" ht="13.5">
      <c r="C85" s="4">
        <f>'掲載申込書（記入見本）'!$O116</f>
        <v>0</v>
      </c>
    </row>
    <row r="86" ht="13.5">
      <c r="C86" s="4">
        <f>'掲載申込書（記入見本）'!$O117</f>
        <v>0</v>
      </c>
    </row>
  </sheetData>
  <sheetProtection/>
  <mergeCells count="12">
    <mergeCell ref="H21:J21"/>
    <mergeCell ref="H10:J10"/>
    <mergeCell ref="L12:M12"/>
    <mergeCell ref="O12:O15"/>
    <mergeCell ref="H14:J14"/>
    <mergeCell ref="H15:J15"/>
    <mergeCell ref="P12:V15"/>
    <mergeCell ref="L6:V8"/>
    <mergeCell ref="P11:V11"/>
    <mergeCell ref="U10:V10"/>
    <mergeCell ref="P10:S10"/>
    <mergeCell ref="H19:J19"/>
  </mergeCells>
  <printOptions horizontalCentered="1"/>
  <pageMargins left="0.7086614173228347" right="0.7086614173228347" top="1.3779527559055118" bottom="0.7480314960629921" header="0.31496062992125984" footer="0.31496062992125984"/>
  <pageSetup fitToHeight="1" fitToWidth="1"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codeName="Sheet4">
    <tabColor theme="9" tint="0.39998000860214233"/>
    <pageSetUpPr fitToPage="1"/>
  </sheetPr>
  <dimension ref="A1:AE88"/>
  <sheetViews>
    <sheetView showGridLines="0" zoomScaleSheetLayoutView="70" workbookViewId="0" topLeftCell="F1">
      <selection activeCell="F1" sqref="F1"/>
    </sheetView>
  </sheetViews>
  <sheetFormatPr defaultColWidth="9.140625" defaultRowHeight="15"/>
  <cols>
    <col min="1" max="1" width="3.421875" style="0" hidden="1" customWidth="1"/>
    <col min="2" max="2" width="32.7109375" style="48" hidden="1" customWidth="1"/>
    <col min="3" max="3" width="0" style="4" hidden="1" customWidth="1"/>
    <col min="4" max="5" width="0" style="0" hidden="1" customWidth="1"/>
    <col min="6" max="6" width="12.421875" style="122" bestFit="1" customWidth="1"/>
    <col min="7" max="7" width="2.140625" style="0" customWidth="1"/>
    <col min="8" max="8" width="8.8515625" style="0" customWidth="1"/>
    <col min="9" max="9" width="7.57421875" style="0" customWidth="1"/>
    <col min="10" max="10" width="8.140625" style="0" customWidth="1"/>
    <col min="11" max="11" width="1.57421875" style="0" customWidth="1"/>
    <col min="12" max="12" width="13.421875" style="0" customWidth="1"/>
    <col min="13" max="13" width="4.8515625" style="0" customWidth="1"/>
    <col min="14" max="14" width="4.28125" style="0" customWidth="1"/>
    <col min="15" max="15" width="16.140625" style="0" customWidth="1"/>
    <col min="16" max="16" width="4.140625" style="0" customWidth="1"/>
    <col min="17" max="17" width="3.8515625" style="0" customWidth="1"/>
    <col min="18" max="18" width="1.8515625" style="0" customWidth="1"/>
    <col min="19" max="19" width="7.140625" style="0" customWidth="1"/>
    <col min="20" max="20" width="14.8515625" style="0" customWidth="1"/>
    <col min="21" max="21" width="2.28125" style="0" customWidth="1"/>
    <col min="22" max="22" width="11.140625" style="0" customWidth="1"/>
    <col min="23" max="23" width="2.7109375" style="47" customWidth="1"/>
    <col min="24" max="24" width="11.57421875" style="120" customWidth="1"/>
    <col min="25" max="25" width="3.7109375" style="47" customWidth="1"/>
    <col min="26" max="26" width="11.00390625" style="0" hidden="1" customWidth="1"/>
    <col min="27" max="28" width="9.00390625" style="0" hidden="1" customWidth="1"/>
    <col min="29" max="29" width="12.421875" style="0" hidden="1" customWidth="1"/>
    <col min="30" max="30" width="8.00390625" style="0" hidden="1" customWidth="1"/>
    <col min="31" max="31" width="19.421875" style="0" hidden="1" customWidth="1"/>
  </cols>
  <sheetData>
    <row r="1" spans="2:31" ht="21">
      <c r="B1" s="48" t="s">
        <v>103</v>
      </c>
      <c r="C1" s="4">
        <f>'掲載申込書（記入見本）'!$O1</f>
        <v>1</v>
      </c>
      <c r="D1" s="4"/>
      <c r="E1" s="4"/>
      <c r="F1" s="121"/>
      <c r="G1" s="70"/>
      <c r="H1" s="181" t="s">
        <v>246</v>
      </c>
      <c r="I1" s="181"/>
      <c r="J1" s="67"/>
      <c r="K1" s="70"/>
      <c r="L1" s="67"/>
      <c r="M1" s="67"/>
      <c r="N1" s="67"/>
      <c r="O1" s="67"/>
      <c r="P1" s="67"/>
      <c r="Q1" s="67"/>
      <c r="R1" s="67"/>
      <c r="S1" s="67"/>
      <c r="T1" s="73"/>
      <c r="U1" s="73"/>
      <c r="V1" s="67"/>
      <c r="W1" s="67"/>
      <c r="X1" s="116"/>
      <c r="Y1" s="67"/>
      <c r="Z1" s="57" t="s">
        <v>135</v>
      </c>
      <c r="AA1" s="57" t="s">
        <v>133</v>
      </c>
      <c r="AB1" s="57" t="s">
        <v>134</v>
      </c>
      <c r="AC1" s="2" t="s">
        <v>15</v>
      </c>
      <c r="AD1" s="2" t="s">
        <v>64</v>
      </c>
      <c r="AE1" s="2" t="s">
        <v>19</v>
      </c>
    </row>
    <row r="2" spans="2:31" ht="11.25" customHeight="1">
      <c r="B2" s="48" t="s">
        <v>28</v>
      </c>
      <c r="C2" s="4" t="str">
        <f>'掲載申込書（記入見本）'!$O2</f>
        <v>とうきょうしょうこう</v>
      </c>
      <c r="F2" s="121" t="s">
        <v>163</v>
      </c>
      <c r="G2" s="67"/>
      <c r="H2" s="207" t="s">
        <v>281</v>
      </c>
      <c r="I2" s="207" t="s">
        <v>282</v>
      </c>
      <c r="J2" s="71"/>
      <c r="K2" s="71"/>
      <c r="L2" s="113"/>
      <c r="M2" s="113"/>
      <c r="N2" s="113"/>
      <c r="O2" s="113"/>
      <c r="P2" s="113"/>
      <c r="Q2" s="113"/>
      <c r="R2" s="113"/>
      <c r="S2" s="113"/>
      <c r="T2" s="72"/>
      <c r="U2" s="72"/>
      <c r="V2" s="115"/>
      <c r="W2" s="67"/>
      <c r="X2" s="116"/>
      <c r="Y2" s="91"/>
      <c r="Z2" s="61" t="str">
        <f>IF($C$1=1,"出展する"," ")</f>
        <v>出展する</v>
      </c>
      <c r="AA2" s="61" t="str">
        <f>IF($C12=TRUE,$B12," ")</f>
        <v> </v>
      </c>
      <c r="AB2" s="61" t="str">
        <f>IF($C22=TRUE,$B22," ")</f>
        <v>金属</v>
      </c>
      <c r="AC2" s="61" t="str">
        <f>IF($C$46=1,"商社機能あり"," ")</f>
        <v>商社機能あり</v>
      </c>
      <c r="AD2" s="61" t="str">
        <f>IF($C$47=1,"ＯＥＭ可"," ")</f>
        <v>ＯＥＭ可</v>
      </c>
      <c r="AE2" s="61" t="str">
        <f>IF($C$52=1,"工場見学可（要予約）","")</f>
        <v>工場見学可（要予約）</v>
      </c>
    </row>
    <row r="3" spans="6:31" ht="11.25" customHeight="1">
      <c r="F3" s="121"/>
      <c r="G3" s="67"/>
      <c r="H3" s="207" t="s">
        <v>283</v>
      </c>
      <c r="I3" s="207" t="s">
        <v>284</v>
      </c>
      <c r="J3" s="71"/>
      <c r="K3" s="71"/>
      <c r="L3" s="113"/>
      <c r="M3" s="113"/>
      <c r="N3" s="113"/>
      <c r="O3" s="113"/>
      <c r="P3" s="113"/>
      <c r="Q3" s="113"/>
      <c r="R3" s="113"/>
      <c r="S3" s="113"/>
      <c r="T3" s="72"/>
      <c r="U3" s="72"/>
      <c r="V3" s="115"/>
      <c r="W3" s="67"/>
      <c r="X3" s="116"/>
      <c r="Y3" s="91"/>
      <c r="Z3" s="61"/>
      <c r="AA3" s="61"/>
      <c r="AB3" s="61"/>
      <c r="AC3" s="61"/>
      <c r="AD3" s="61"/>
      <c r="AE3" s="61"/>
    </row>
    <row r="4" spans="2:31" ht="24.75" customHeight="1">
      <c r="B4" s="48" t="s">
        <v>104</v>
      </c>
      <c r="C4" s="4" t="str">
        <f>'掲載申込書（記入見本）'!$O3</f>
        <v>東京商工　株式会社</v>
      </c>
      <c r="F4" s="121" t="s">
        <v>184</v>
      </c>
      <c r="G4" s="67"/>
      <c r="H4" s="63" t="str">
        <f>'掲載申込書（記入見本）'!B43</f>
        <v>Camera lens (NNC series, AAA lens), spectacle lens (color lens)</v>
      </c>
      <c r="I4" s="63"/>
      <c r="J4" s="58"/>
      <c r="K4" s="58"/>
      <c r="L4" s="59"/>
      <c r="M4" s="59"/>
      <c r="N4" s="59"/>
      <c r="O4" s="59"/>
      <c r="P4" s="59"/>
      <c r="Q4" s="59"/>
      <c r="R4" s="59"/>
      <c r="S4" s="59"/>
      <c r="T4" s="59"/>
      <c r="U4" s="59"/>
      <c r="V4" s="59"/>
      <c r="W4" s="68"/>
      <c r="X4" s="117"/>
      <c r="Y4" s="68"/>
      <c r="Z4" s="61" t="str">
        <f>IF($C$1=2,"出展しない"," ")</f>
        <v> </v>
      </c>
      <c r="AA4" s="61" t="str">
        <f>IF($C13=TRUE,$B13," ")</f>
        <v> </v>
      </c>
      <c r="AB4" s="61" t="str">
        <f aca="true" t="shared" si="0" ref="AB4:AB17">IF($C23=TRUE,$B23," ")</f>
        <v>金型</v>
      </c>
      <c r="AC4" s="61" t="str">
        <f>IF($C$46=2,"商社機能なし"," ")</f>
        <v> </v>
      </c>
      <c r="AD4" s="61" t="str">
        <f>IF($C$47=2,"ＯＥＭ不可"," ")</f>
        <v> </v>
      </c>
      <c r="AE4" s="61">
        <f>IF($C$52=2,"工場見学不可","")</f>
      </c>
    </row>
    <row r="5" spans="2:28" ht="15">
      <c r="B5" s="48" t="s">
        <v>76</v>
      </c>
      <c r="C5" s="4" t="str">
        <f>'掲載申込書（記入見本）'!$O4</f>
        <v>東京太郎</v>
      </c>
      <c r="F5" s="121" t="s">
        <v>164</v>
      </c>
      <c r="G5" s="67"/>
      <c r="H5" s="112" t="str">
        <f>'掲載申込書（記入見本）'!B17</f>
        <v>Tokyo shoko Corporation</v>
      </c>
      <c r="I5" s="112"/>
      <c r="J5" s="60"/>
      <c r="K5" s="60"/>
      <c r="L5" s="60"/>
      <c r="M5" s="60"/>
      <c r="N5" s="60"/>
      <c r="O5" s="60"/>
      <c r="P5" s="60"/>
      <c r="Q5" s="64"/>
      <c r="R5" s="64"/>
      <c r="S5" s="60"/>
      <c r="T5" s="60"/>
      <c r="U5" s="60"/>
      <c r="V5" s="171" t="str">
        <f>'掲載申込書（記入見本）'!B26</f>
        <v>http://www.tokyo-shoko-xxxx.co.jp
</v>
      </c>
      <c r="W5" s="67"/>
      <c r="X5" s="116" t="s">
        <v>182</v>
      </c>
      <c r="Y5" s="91"/>
      <c r="Z5" s="47"/>
      <c r="AA5" s="61" t="str">
        <f>IF($C14=TRUE,$B14," ")</f>
        <v> </v>
      </c>
      <c r="AB5" s="61" t="str">
        <f t="shared" si="0"/>
        <v> </v>
      </c>
    </row>
    <row r="6" spans="2:28" ht="9" customHeight="1">
      <c r="B6" s="48" t="s">
        <v>31</v>
      </c>
      <c r="C6" s="4" t="str">
        <f>'掲載申込書（記入見本）'!$O5</f>
        <v>125-0062</v>
      </c>
      <c r="F6" s="121"/>
      <c r="G6" s="67"/>
      <c r="H6" s="61"/>
      <c r="I6" s="61"/>
      <c r="J6" s="61"/>
      <c r="K6" s="67"/>
      <c r="L6" s="67"/>
      <c r="M6" s="67"/>
      <c r="N6" s="67"/>
      <c r="O6" s="67"/>
      <c r="P6" s="67"/>
      <c r="Q6" s="67"/>
      <c r="R6" s="67"/>
      <c r="S6" s="67"/>
      <c r="T6" s="67"/>
      <c r="U6" s="67"/>
      <c r="V6" s="67"/>
      <c r="W6" s="67"/>
      <c r="X6" s="116"/>
      <c r="Y6" s="91"/>
      <c r="AA6" s="61" t="str">
        <f>IF($C15=TRUE,$B15," ")</f>
        <v> </v>
      </c>
      <c r="AB6" s="61" t="str">
        <f t="shared" si="0"/>
        <v>プラスチック</v>
      </c>
    </row>
    <row r="7" spans="2:28" ht="15" customHeight="1">
      <c r="B7" s="48" t="s">
        <v>10</v>
      </c>
      <c r="C7" s="4" t="str">
        <f>'掲載申込書（記入見本）'!$O6</f>
        <v>東京都葛飾区青戸７－２－１</v>
      </c>
      <c r="F7" s="121"/>
      <c r="G7" s="67"/>
      <c r="H7" s="61"/>
      <c r="I7" s="61"/>
      <c r="J7" s="61"/>
      <c r="K7" s="67"/>
      <c r="L7" s="216" t="str">
        <f>'掲載申込書（記入見本）'!B50</f>
        <v>Our company is a manufacturer of functional lens for camera and eyeglasses.In addition to ○○ lens (refractive index ○), ○ ○ functional lens, it can also correspond to ○ ○ etc. utilizing the same technology.In the field of ○ ○ ○ ○ mm, which is considered to be friendly to human eyes, we are trading mainly on domestic manufacturers and trading companies.</v>
      </c>
      <c r="M7" s="216"/>
      <c r="N7" s="216"/>
      <c r="O7" s="216"/>
      <c r="P7" s="216"/>
      <c r="Q7" s="216"/>
      <c r="R7" s="216"/>
      <c r="S7" s="216"/>
      <c r="T7" s="216"/>
      <c r="U7" s="216"/>
      <c r="V7" s="216"/>
      <c r="W7" s="67"/>
      <c r="X7" s="116" t="s">
        <v>174</v>
      </c>
      <c r="Y7" s="91"/>
      <c r="AA7" s="61" t="str">
        <f>IF($C16=TRUE,$B16," ")</f>
        <v>サービス業</v>
      </c>
      <c r="AB7" s="61" t="str">
        <f t="shared" si="0"/>
        <v> </v>
      </c>
    </row>
    <row r="8" spans="2:28" ht="15" customHeight="1">
      <c r="B8" s="48" t="s">
        <v>23</v>
      </c>
      <c r="C8" s="4">
        <f>'掲載申込書（記入見本）'!$O7</f>
        <v>1899</v>
      </c>
      <c r="F8" s="121"/>
      <c r="G8" s="67"/>
      <c r="H8" s="61"/>
      <c r="I8" s="61"/>
      <c r="J8" s="61"/>
      <c r="K8" s="67"/>
      <c r="L8" s="216"/>
      <c r="M8" s="216"/>
      <c r="N8" s="216"/>
      <c r="O8" s="216"/>
      <c r="P8" s="216"/>
      <c r="Q8" s="216"/>
      <c r="R8" s="216"/>
      <c r="S8" s="216"/>
      <c r="T8" s="216"/>
      <c r="U8" s="216"/>
      <c r="V8" s="216"/>
      <c r="W8" s="67"/>
      <c r="X8" s="116"/>
      <c r="Y8" s="91"/>
      <c r="AA8" s="61" t="str">
        <f>IF($C17=TRUE,$B17," ")</f>
        <v> </v>
      </c>
      <c r="AB8" s="61" t="str">
        <f t="shared" si="0"/>
        <v> </v>
      </c>
    </row>
    <row r="9" spans="2:28" ht="20.25" customHeight="1">
      <c r="B9" s="48" t="s">
        <v>20</v>
      </c>
      <c r="C9" s="4" t="e">
        <f>掲載申込書（記入見本）!#REF!</f>
        <v>#REF!</v>
      </c>
      <c r="F9" s="121"/>
      <c r="G9" s="67"/>
      <c r="H9" s="61"/>
      <c r="I9" s="198" t="s">
        <v>191</v>
      </c>
      <c r="J9" s="198"/>
      <c r="K9" s="67"/>
      <c r="L9" s="216"/>
      <c r="M9" s="216"/>
      <c r="N9" s="216"/>
      <c r="O9" s="216"/>
      <c r="P9" s="216"/>
      <c r="Q9" s="216"/>
      <c r="R9" s="216"/>
      <c r="S9" s="216"/>
      <c r="T9" s="216"/>
      <c r="U9" s="216"/>
      <c r="V9" s="216"/>
      <c r="W9" s="67"/>
      <c r="X9" s="116"/>
      <c r="Y9" s="91"/>
      <c r="AA9" s="61" t="str">
        <f>IF($C19=TRUE,$B19," ")</f>
        <v> </v>
      </c>
      <c r="AB9" s="61" t="str">
        <f t="shared" si="0"/>
        <v> </v>
      </c>
    </row>
    <row r="10" spans="2:28" ht="7.5" customHeight="1">
      <c r="B10" s="48" t="s">
        <v>21</v>
      </c>
      <c r="C10" s="4" t="e">
        <f>掲載申込書（記入見本）!#REF!</f>
        <v>#REF!</v>
      </c>
      <c r="F10" s="121"/>
      <c r="G10" s="67"/>
      <c r="H10" s="61"/>
      <c r="I10" s="198"/>
      <c r="J10" s="198"/>
      <c r="K10" s="67"/>
      <c r="S10" s="84"/>
      <c r="T10" s="69"/>
      <c r="U10" s="69"/>
      <c r="V10" s="67"/>
      <c r="W10" s="67"/>
      <c r="X10" s="116"/>
      <c r="Y10" s="91"/>
      <c r="AA10" s="61" t="str">
        <f>IF($C20=TRUE,$B20," ")</f>
        <v> </v>
      </c>
      <c r="AB10" s="61" t="str">
        <f t="shared" si="0"/>
        <v> </v>
      </c>
    </row>
    <row r="11" spans="2:28" ht="13.5" customHeight="1">
      <c r="B11" s="48" t="s">
        <v>7</v>
      </c>
      <c r="C11" s="4" t="str">
        <f>'掲載申込書（記入見本）'!$O10</f>
        <v>http://www.tosho-xxxx.co.jp</v>
      </c>
      <c r="F11" s="121"/>
      <c r="G11" s="67"/>
      <c r="H11" s="223"/>
      <c r="I11" s="223"/>
      <c r="J11" s="223"/>
      <c r="K11" s="67"/>
      <c r="L11" s="74"/>
      <c r="M11" s="74"/>
      <c r="N11" s="75"/>
      <c r="O11" s="127" t="s">
        <v>193</v>
      </c>
      <c r="P11" s="87" t="str">
        <f>'掲載申込書（記入見本）'!B62</f>
        <v>Katsushika factory</v>
      </c>
      <c r="Q11" s="87"/>
      <c r="R11" s="87"/>
      <c r="S11" s="87"/>
      <c r="T11" s="127" t="s">
        <v>195</v>
      </c>
      <c r="U11" s="217" t="str">
        <f>'掲載申込書（記入見本）'!B66</f>
        <v>Fukui factory</v>
      </c>
      <c r="V11" s="217"/>
      <c r="W11" s="88"/>
      <c r="X11" s="118" t="s">
        <v>175</v>
      </c>
      <c r="Y11" s="92"/>
      <c r="AA11" s="62">
        <f>$C$21</f>
        <v>0</v>
      </c>
      <c r="AB11" s="61" t="str">
        <f t="shared" si="0"/>
        <v>ガラス</v>
      </c>
    </row>
    <row r="12" spans="1:28" ht="26.25" customHeight="1">
      <c r="A12">
        <v>1</v>
      </c>
      <c r="B12" s="65" t="s">
        <v>136</v>
      </c>
      <c r="C12" s="97" t="b">
        <f>'掲載申込書（記入見本）'!$O12</f>
        <v>0</v>
      </c>
      <c r="F12" s="121"/>
      <c r="G12" s="67"/>
      <c r="H12" s="61"/>
      <c r="I12" s="61"/>
      <c r="J12" s="61"/>
      <c r="K12" s="67"/>
      <c r="L12" s="74"/>
      <c r="M12" s="74"/>
      <c r="N12" s="75"/>
      <c r="O12" s="127" t="s">
        <v>194</v>
      </c>
      <c r="P12" s="217" t="str">
        <f>'掲載申込書（記入見本）'!B69</f>
        <v>Cutting machine R21358, grinding machine KL 56843, processing machine ABB-21</v>
      </c>
      <c r="Q12" s="217"/>
      <c r="R12" s="217"/>
      <c r="S12" s="217"/>
      <c r="T12" s="217"/>
      <c r="U12" s="217"/>
      <c r="V12" s="217"/>
      <c r="W12" s="89"/>
      <c r="X12" s="119"/>
      <c r="Y12" s="93"/>
      <c r="AA12" t="str">
        <f aca="true" t="shared" si="1" ref="AA12:AA17">IF($C22=TRUE,$B22," ")</f>
        <v>金属</v>
      </c>
      <c r="AB12" s="61" t="str">
        <f t="shared" si="0"/>
        <v> </v>
      </c>
    </row>
    <row r="13" spans="1:28" ht="15.75" customHeight="1">
      <c r="A13">
        <v>2</v>
      </c>
      <c r="B13" s="65" t="s">
        <v>137</v>
      </c>
      <c r="C13" s="97" t="b">
        <f>'掲載申込書（記入見本）'!$O13</f>
        <v>0</v>
      </c>
      <c r="F13" s="121"/>
      <c r="G13" s="67"/>
      <c r="H13" s="183" t="s">
        <v>197</v>
      </c>
      <c r="I13" s="95"/>
      <c r="J13" s="95" t="s">
        <v>212</v>
      </c>
      <c r="K13" s="67"/>
      <c r="L13" s="223" t="s">
        <v>192</v>
      </c>
      <c r="M13" s="223"/>
      <c r="N13" s="73"/>
      <c r="O13" s="230" t="s">
        <v>240</v>
      </c>
      <c r="P13" s="210" t="str">
        <f>'掲載申込書（記入見本）'!B53</f>
        <v>○ ○ Camera Co., Ltd., ○ ○ Glasses Co., Ltd., ○○ Japan Co., Ltd. and many domestic business partners.
Award history: Part○ Katsushika brand Katsushika cho factory story certification, 20○○ Yatsushiro Newspaper, NHK etc. Published media: "SSSSS lens" patent number 000000, patent number 000000</v>
      </c>
      <c r="Q13" s="210"/>
      <c r="R13" s="210"/>
      <c r="S13" s="210"/>
      <c r="T13" s="210"/>
      <c r="U13" s="210"/>
      <c r="V13" s="211"/>
      <c r="W13" s="89"/>
      <c r="X13" s="119" t="s">
        <v>176</v>
      </c>
      <c r="Y13" s="93"/>
      <c r="AA13" t="str">
        <f t="shared" si="1"/>
        <v>金型</v>
      </c>
      <c r="AB13" s="61" t="str">
        <f t="shared" si="0"/>
        <v> </v>
      </c>
    </row>
    <row r="14" spans="1:28" ht="13.5" customHeight="1">
      <c r="A14">
        <v>3</v>
      </c>
      <c r="B14" s="65" t="s">
        <v>138</v>
      </c>
      <c r="C14" s="97" t="b">
        <f>'掲載申込書（記入見本）'!$O14</f>
        <v>0</v>
      </c>
      <c r="F14" s="121"/>
      <c r="G14" s="67"/>
      <c r="H14" s="228" t="s">
        <v>201</v>
      </c>
      <c r="I14" s="228"/>
      <c r="J14" s="227"/>
      <c r="K14" s="67"/>
      <c r="L14" s="74"/>
      <c r="M14" s="74"/>
      <c r="N14" s="75"/>
      <c r="O14" s="231"/>
      <c r="P14" s="212"/>
      <c r="Q14" s="212"/>
      <c r="R14" s="212"/>
      <c r="S14" s="212"/>
      <c r="T14" s="212"/>
      <c r="U14" s="212"/>
      <c r="V14" s="213"/>
      <c r="W14" s="89"/>
      <c r="X14" s="119"/>
      <c r="Y14" s="93"/>
      <c r="AA14" t="str">
        <f t="shared" si="1"/>
        <v> </v>
      </c>
      <c r="AB14" s="61" t="str">
        <f t="shared" si="0"/>
        <v> </v>
      </c>
    </row>
    <row r="15" spans="1:28" ht="15">
      <c r="A15">
        <v>4</v>
      </c>
      <c r="B15" s="65" t="s">
        <v>139</v>
      </c>
      <c r="C15" s="97" t="b">
        <f>'掲載申込書（記入見本）'!$O15</f>
        <v>0</v>
      </c>
      <c r="F15" s="121"/>
      <c r="G15" s="67"/>
      <c r="H15" s="227"/>
      <c r="I15" s="227"/>
      <c r="J15" s="227"/>
      <c r="K15" s="67"/>
      <c r="L15" s="61"/>
      <c r="M15" s="61"/>
      <c r="N15" s="67"/>
      <c r="O15" s="231"/>
      <c r="P15" s="212"/>
      <c r="Q15" s="212"/>
      <c r="R15" s="212"/>
      <c r="S15" s="212"/>
      <c r="T15" s="212"/>
      <c r="U15" s="212"/>
      <c r="V15" s="213"/>
      <c r="W15" s="89"/>
      <c r="X15" s="119"/>
      <c r="Y15" s="93"/>
      <c r="AA15" t="str">
        <f t="shared" si="1"/>
        <v>プラスチック</v>
      </c>
      <c r="AB15" s="61" t="str">
        <f t="shared" si="0"/>
        <v> </v>
      </c>
    </row>
    <row r="16" spans="1:28" ht="15">
      <c r="A16">
        <v>5</v>
      </c>
      <c r="B16" s="65" t="s">
        <v>140</v>
      </c>
      <c r="C16" s="97" t="b">
        <f>'掲載申込書（記入見本）'!$O18</f>
        <v>1</v>
      </c>
      <c r="F16" s="121"/>
      <c r="G16" s="67"/>
      <c r="H16" s="177" t="s">
        <v>237</v>
      </c>
      <c r="K16" s="67"/>
      <c r="L16" s="61"/>
      <c r="M16" s="85"/>
      <c r="N16" s="67"/>
      <c r="O16" s="232"/>
      <c r="P16" s="214"/>
      <c r="Q16" s="214"/>
      <c r="R16" s="214"/>
      <c r="S16" s="214"/>
      <c r="T16" s="214"/>
      <c r="U16" s="214"/>
      <c r="V16" s="215"/>
      <c r="W16" s="89"/>
      <c r="X16" s="119"/>
      <c r="Y16" s="93"/>
      <c r="AA16" t="str">
        <f t="shared" si="1"/>
        <v> </v>
      </c>
      <c r="AB16" s="61" t="str">
        <f t="shared" si="0"/>
        <v> </v>
      </c>
    </row>
    <row r="17" spans="1:28" ht="21.75" customHeight="1">
      <c r="A17">
        <v>6</v>
      </c>
      <c r="B17" s="65" t="s">
        <v>141</v>
      </c>
      <c r="C17" s="97" t="b">
        <f>'掲載申込書（記入見本）'!$O19</f>
        <v>0</v>
      </c>
      <c r="F17" s="121"/>
      <c r="G17" s="67"/>
      <c r="H17" s="203" t="s">
        <v>274</v>
      </c>
      <c r="I17" s="204" t="s">
        <v>275</v>
      </c>
      <c r="J17" s="199"/>
      <c r="K17" s="67"/>
      <c r="R17" s="80"/>
      <c r="W17" s="67"/>
      <c r="X17" s="116"/>
      <c r="Y17" s="91"/>
      <c r="AA17" t="str">
        <f t="shared" si="1"/>
        <v> </v>
      </c>
      <c r="AB17" s="61" t="str">
        <f t="shared" si="0"/>
        <v> </v>
      </c>
    </row>
    <row r="18" spans="2:28" ht="13.5" customHeight="1">
      <c r="B18" s="65"/>
      <c r="C18" s="97"/>
      <c r="F18" s="121"/>
      <c r="G18" s="67"/>
      <c r="H18" s="205" t="s">
        <v>276</v>
      </c>
      <c r="I18" s="205" t="s">
        <v>277</v>
      </c>
      <c r="J18" s="176"/>
      <c r="K18" s="67"/>
      <c r="R18" s="80"/>
      <c r="W18" s="67"/>
      <c r="X18" s="116"/>
      <c r="Y18" s="91"/>
      <c r="AB18" s="61"/>
    </row>
    <row r="19" spans="1:28" ht="15.75" customHeight="1">
      <c r="A19">
        <v>7</v>
      </c>
      <c r="B19" s="65" t="s">
        <v>142</v>
      </c>
      <c r="C19" s="97" t="b">
        <f>'掲載申込書（記入見本）'!$O22</f>
        <v>0</v>
      </c>
      <c r="F19" s="121"/>
      <c r="G19" s="67"/>
      <c r="H19" s="206" t="s">
        <v>278</v>
      </c>
      <c r="I19" s="184"/>
      <c r="J19" s="184"/>
      <c r="K19" s="67"/>
      <c r="L19" s="208" t="s">
        <v>198</v>
      </c>
      <c r="M19" s="82" t="str">
        <f>'掲載申込書（記入見本）'!B21</f>
        <v>7-2-1 Aoto, Katsushika-ku, Tokyo</v>
      </c>
      <c r="N19" s="83"/>
      <c r="O19" s="83"/>
      <c r="P19" s="83"/>
      <c r="Q19" s="83"/>
      <c r="R19" s="80"/>
      <c r="S19" s="86" t="s">
        <v>210</v>
      </c>
      <c r="T19" s="60"/>
      <c r="U19" s="77"/>
      <c r="V19" s="124"/>
      <c r="W19" s="67"/>
      <c r="Y19" s="91"/>
      <c r="AA19" t="str">
        <f>IF($C28=TRUE,$B28," ")</f>
        <v> </v>
      </c>
      <c r="AB19" s="61" t="str">
        <f>IF($C37=TRUE,$B37," ")</f>
        <v> </v>
      </c>
    </row>
    <row r="20" spans="1:28" ht="13.5" customHeight="1">
      <c r="A20">
        <v>8</v>
      </c>
      <c r="B20" s="65" t="s">
        <v>162</v>
      </c>
      <c r="C20" s="97" t="b">
        <f>'掲載申込書（記入見本）'!$O24</f>
        <v>0</v>
      </c>
      <c r="F20" s="121"/>
      <c r="G20" s="67"/>
      <c r="H20" s="179" t="s">
        <v>238</v>
      </c>
      <c r="I20" s="179"/>
      <c r="K20" s="67"/>
      <c r="L20" s="129" t="s">
        <v>196</v>
      </c>
      <c r="M20" s="78" t="str">
        <f>'掲載申込書（記入見本）'!H17</f>
        <v>Tokyo taro</v>
      </c>
      <c r="N20" s="78"/>
      <c r="O20" s="148" t="s">
        <v>200</v>
      </c>
      <c r="P20" s="78">
        <f>'掲載申込書（記入見本）'!B22</f>
        <v>1899</v>
      </c>
      <c r="Q20" s="79"/>
      <c r="R20" s="80"/>
      <c r="S20" s="147" t="str">
        <f>'掲載申込書（記入見本）'!I79</f>
        <v>Head office sales department </v>
      </c>
      <c r="T20" s="151"/>
      <c r="U20" s="152"/>
      <c r="V20" s="142"/>
      <c r="W20" s="90"/>
      <c r="X20" s="116" t="s">
        <v>177</v>
      </c>
      <c r="Y20" s="91"/>
      <c r="AA20" t="str">
        <f>IF($C29=TRUE,$B29," ")</f>
        <v> </v>
      </c>
      <c r="AB20" s="61" t="str">
        <f>IF($C38=TRUE,$B38," ")</f>
        <v> </v>
      </c>
    </row>
    <row r="21" spans="2:28" ht="13.5" customHeight="1">
      <c r="B21" s="49" t="s">
        <v>75</v>
      </c>
      <c r="C21" s="96">
        <f>'掲載申込書（記入見本）'!$O27</f>
        <v>0</v>
      </c>
      <c r="F21" s="121"/>
      <c r="G21" s="67"/>
      <c r="H21" s="229" t="s">
        <v>279</v>
      </c>
      <c r="I21" s="229"/>
      <c r="J21" s="91"/>
      <c r="K21" s="67"/>
      <c r="L21" s="130" t="s">
        <v>199</v>
      </c>
      <c r="M21" s="78">
        <f>'掲載申込書（記入見本）'!F22</f>
        <v>100</v>
      </c>
      <c r="N21" s="81"/>
      <c r="O21" s="130" t="s">
        <v>250</v>
      </c>
      <c r="P21" s="233" t="s">
        <v>242</v>
      </c>
      <c r="Q21" s="233"/>
      <c r="R21" s="76"/>
      <c r="S21" s="144" t="str">
        <f>'掲載申込書（記入見本）'!I82</f>
        <v> Director</v>
      </c>
      <c r="T21" s="153"/>
      <c r="U21" s="153"/>
      <c r="V21" s="143"/>
      <c r="W21" s="67"/>
      <c r="X21" s="116"/>
      <c r="Y21" s="91"/>
      <c r="AB21" s="61" t="str">
        <f>IF($C39=TRUE,$B39," ")</f>
        <v> </v>
      </c>
    </row>
    <row r="22" spans="1:28" ht="15">
      <c r="A22">
        <v>1</v>
      </c>
      <c r="B22" s="65" t="s">
        <v>143</v>
      </c>
      <c r="C22" s="97" t="b">
        <f>'掲載申込書（記入見本）'!$O28</f>
        <v>1</v>
      </c>
      <c r="F22" s="121"/>
      <c r="G22" s="67"/>
      <c r="H22" s="209" t="s">
        <v>280</v>
      </c>
      <c r="I22" s="206" t="s">
        <v>285</v>
      </c>
      <c r="K22" s="67"/>
      <c r="L22" s="130" t="s">
        <v>202</v>
      </c>
      <c r="M22" s="233" t="s">
        <v>241</v>
      </c>
      <c r="N22" s="233"/>
      <c r="O22" s="128"/>
      <c r="P22" s="78"/>
      <c r="Q22" s="81"/>
      <c r="R22" s="67"/>
      <c r="S22" s="126" t="s">
        <v>269</v>
      </c>
      <c r="T22" s="171" t="str">
        <f>'掲載申込書（記入見本）'!D80</f>
        <v>xxxxx@tosho.co.jp</v>
      </c>
      <c r="U22" s="154"/>
      <c r="V22" s="60"/>
      <c r="W22" s="67"/>
      <c r="X22" s="116"/>
      <c r="Y22" s="91"/>
      <c r="AB22" s="61" t="str">
        <f>IF($C40=TRUE,$B40," ")</f>
        <v> </v>
      </c>
    </row>
    <row r="23" spans="1:28" ht="15">
      <c r="A23">
        <v>2</v>
      </c>
      <c r="B23" s="65" t="s">
        <v>144</v>
      </c>
      <c r="C23" s="97" t="b">
        <f>'掲載申込書（記入見本）'!$O29</f>
        <v>1</v>
      </c>
      <c r="F23" s="121"/>
      <c r="G23" s="67"/>
      <c r="H23" s="179"/>
      <c r="I23" s="179"/>
      <c r="J23" s="91"/>
      <c r="K23" s="67"/>
      <c r="L23" s="116" t="s">
        <v>178</v>
      </c>
      <c r="M23" s="67"/>
      <c r="N23" s="67"/>
      <c r="O23" s="67"/>
      <c r="P23" s="67"/>
      <c r="Q23" s="67"/>
      <c r="R23" s="67"/>
      <c r="S23" s="197" t="s">
        <v>183</v>
      </c>
      <c r="T23" s="67"/>
      <c r="U23" s="67"/>
      <c r="V23" s="67"/>
      <c r="W23" s="67"/>
      <c r="X23" s="116"/>
      <c r="Y23" s="91"/>
      <c r="AB23" s="61" t="str">
        <f>IF($C41=TRUE,$B41," ")</f>
        <v> </v>
      </c>
    </row>
    <row r="24" spans="1:28" ht="13.5">
      <c r="A24">
        <v>3</v>
      </c>
      <c r="B24" s="65" t="s">
        <v>145</v>
      </c>
      <c r="C24" s="97" t="b">
        <f>'掲載申込書（記入見本）'!$O31</f>
        <v>0</v>
      </c>
      <c r="H24" s="178"/>
      <c r="I24" s="178"/>
      <c r="AB24" s="62">
        <f>$C$42</f>
        <v>0</v>
      </c>
    </row>
    <row r="25" spans="1:28" ht="13.5">
      <c r="A25">
        <v>4</v>
      </c>
      <c r="B25" s="65" t="s">
        <v>146</v>
      </c>
      <c r="C25" s="97" t="b">
        <f>'掲載申込書（記入見本）'!$O32</f>
        <v>1</v>
      </c>
      <c r="AB25" t="e">
        <f aca="true" t="shared" si="2" ref="AB25:AB36">IF($C43=TRUE,$B43," ")</f>
        <v>#REF!</v>
      </c>
    </row>
    <row r="26" spans="1:28" ht="13.5">
      <c r="A26">
        <v>5</v>
      </c>
      <c r="B26" s="65" t="s">
        <v>147</v>
      </c>
      <c r="C26" s="97" t="b">
        <f>'掲載申込書（記入見本）'!$O33</f>
        <v>0</v>
      </c>
      <c r="AB26" t="e">
        <f t="shared" si="2"/>
        <v>#REF!</v>
      </c>
    </row>
    <row r="27" spans="1:28" ht="13.5">
      <c r="A27">
        <v>6</v>
      </c>
      <c r="B27" s="65" t="s">
        <v>148</v>
      </c>
      <c r="C27" s="97" t="b">
        <f>'掲載申込書（記入見本）'!$O34</f>
        <v>0</v>
      </c>
      <c r="AB27" t="str">
        <f t="shared" si="2"/>
        <v> </v>
      </c>
    </row>
    <row r="28" spans="1:28" ht="13.5">
      <c r="A28">
        <v>7</v>
      </c>
      <c r="B28" s="65" t="s">
        <v>149</v>
      </c>
      <c r="C28" s="97" t="b">
        <f>'掲載申込書（記入見本）'!$O35</f>
        <v>0</v>
      </c>
      <c r="AB28" t="str">
        <f t="shared" si="2"/>
        <v> </v>
      </c>
    </row>
    <row r="29" spans="1:28" ht="13.5">
      <c r="A29">
        <v>8</v>
      </c>
      <c r="B29" s="65" t="s">
        <v>150</v>
      </c>
      <c r="C29" s="97" t="b">
        <f>'掲載申込書（記入見本）'!$O36</f>
        <v>0</v>
      </c>
      <c r="AB29" t="str">
        <f t="shared" si="2"/>
        <v> </v>
      </c>
    </row>
    <row r="30" spans="1:28" ht="13.5">
      <c r="A30">
        <v>9</v>
      </c>
      <c r="B30" s="65" t="s">
        <v>151</v>
      </c>
      <c r="C30" s="97" t="b">
        <f>'掲載申込書（記入見本）'!$O37</f>
        <v>1</v>
      </c>
      <c r="AB30" t="e">
        <f t="shared" si="2"/>
        <v>#REF!</v>
      </c>
    </row>
    <row r="31" spans="1:28" ht="13.5">
      <c r="A31">
        <v>10</v>
      </c>
      <c r="B31" s="65" t="s">
        <v>152</v>
      </c>
      <c r="C31" s="97" t="b">
        <f>'掲載申込書（記入見本）'!$O38</f>
        <v>0</v>
      </c>
      <c r="AB31" t="str">
        <f t="shared" si="2"/>
        <v> </v>
      </c>
    </row>
    <row r="32" spans="1:28" ht="13.5">
      <c r="A32">
        <v>11</v>
      </c>
      <c r="B32" s="65" t="s">
        <v>153</v>
      </c>
      <c r="C32" s="97" t="b">
        <f>'掲載申込書（記入見本）'!$O39</f>
        <v>0</v>
      </c>
      <c r="AB32" t="str">
        <f t="shared" si="2"/>
        <v> </v>
      </c>
    </row>
    <row r="33" spans="1:28" ht="13.5">
      <c r="A33">
        <v>12</v>
      </c>
      <c r="B33" s="65" t="s">
        <v>154</v>
      </c>
      <c r="C33" s="97" t="b">
        <f>'掲載申込書（記入見本）'!$O40</f>
        <v>0</v>
      </c>
      <c r="AB33" t="str">
        <f t="shared" si="2"/>
        <v> </v>
      </c>
    </row>
    <row r="34" spans="1:28" ht="13.5">
      <c r="A34">
        <v>13</v>
      </c>
      <c r="B34" s="65" t="s">
        <v>155</v>
      </c>
      <c r="C34" s="97" t="b">
        <f>'掲載申込書（記入見本）'!$O41</f>
        <v>0</v>
      </c>
      <c r="AB34" t="str">
        <f t="shared" si="2"/>
        <v> </v>
      </c>
    </row>
    <row r="35" spans="1:28" ht="13.5">
      <c r="A35">
        <v>14</v>
      </c>
      <c r="B35" s="65" t="s">
        <v>156</v>
      </c>
      <c r="C35" s="97" t="b">
        <f>'掲載申込書（記入見本）'!$O44</f>
        <v>0</v>
      </c>
      <c r="AB35" t="str">
        <f t="shared" si="2"/>
        <v> </v>
      </c>
    </row>
    <row r="36" spans="1:28" ht="13.5">
      <c r="A36">
        <v>15</v>
      </c>
      <c r="B36" s="65" t="s">
        <v>157</v>
      </c>
      <c r="C36" s="97" t="b">
        <f>'掲載申込書（記入見本）'!$O45</f>
        <v>0</v>
      </c>
      <c r="AB36" t="str">
        <f t="shared" si="2"/>
        <v> </v>
      </c>
    </row>
    <row r="37" spans="1:3" ht="13.5">
      <c r="A37">
        <v>16</v>
      </c>
      <c r="B37" s="65" t="s">
        <v>158</v>
      </c>
      <c r="C37" s="97" t="b">
        <f>'掲載申込書（記入見本）'!$O46</f>
        <v>0</v>
      </c>
    </row>
    <row r="38" spans="1:3" ht="13.5">
      <c r="A38">
        <v>17</v>
      </c>
      <c r="B38" s="65" t="s">
        <v>159</v>
      </c>
      <c r="C38" s="97" t="b">
        <f>'掲載申込書（記入見本）'!$O47</f>
        <v>0</v>
      </c>
    </row>
    <row r="39" spans="1:3" ht="13.5">
      <c r="A39">
        <v>18</v>
      </c>
      <c r="B39" s="65" t="s">
        <v>160</v>
      </c>
      <c r="C39" s="97" t="b">
        <f>'掲載申込書（記入見本）'!$O48</f>
        <v>0</v>
      </c>
    </row>
    <row r="40" spans="1:3" ht="13.5">
      <c r="A40">
        <v>19</v>
      </c>
      <c r="B40" s="65" t="s">
        <v>161</v>
      </c>
      <c r="C40" s="97" t="b">
        <f>'掲載申込書（記入見本）'!$O51</f>
        <v>0</v>
      </c>
    </row>
    <row r="41" spans="1:3" ht="13.5">
      <c r="A41">
        <v>20</v>
      </c>
      <c r="B41" s="65" t="s">
        <v>162</v>
      </c>
      <c r="C41" s="97" t="b">
        <f>'掲載申込書（記入見本）'!$O54</f>
        <v>0</v>
      </c>
    </row>
    <row r="42" spans="2:3" ht="13.5" customHeight="1">
      <c r="B42" s="49" t="s">
        <v>75</v>
      </c>
      <c r="C42" s="96">
        <f>'掲載申込書（記入見本）'!$O55</f>
        <v>0</v>
      </c>
    </row>
    <row r="43" spans="2:3" ht="13.5" customHeight="1">
      <c r="B43" s="48" t="s">
        <v>8</v>
      </c>
      <c r="C43" s="4" t="e">
        <f>掲載申込書（記入見本）!#REF!</f>
        <v>#REF!</v>
      </c>
    </row>
    <row r="44" spans="2:3" ht="13.5">
      <c r="B44" s="49" t="s">
        <v>96</v>
      </c>
      <c r="C44" s="4" t="e">
        <f>掲載申込書（記入見本）!#REF!</f>
        <v>#REF!</v>
      </c>
    </row>
    <row r="45" spans="2:3" ht="13.5">
      <c r="B45" s="48" t="s">
        <v>16</v>
      </c>
      <c r="C45" s="4" t="str">
        <f>'掲載申込書（記入見本）'!$O56</f>
        <v>○○カメラ株式会社、○○メガネ株式会社、株式会社○○ジャパンなど国内取引先多数。
表彰歴：平成○○年度　葛飾ブランド葛飾町工場物語認定、平成○○年度　葛飾区優良工場　メディア掲載：読売新聞など　保有特許：「SSSSSレンズ」特許第000000号、特許第000000号（取得国：日本）</v>
      </c>
    </row>
    <row r="46" spans="2:3" ht="13.5">
      <c r="B46" s="65" t="s">
        <v>99</v>
      </c>
      <c r="C46" s="97">
        <f>'掲載申込書（記入見本）'!$O57</f>
        <v>1</v>
      </c>
    </row>
    <row r="47" spans="2:3" ht="13.5">
      <c r="B47" s="65" t="s">
        <v>98</v>
      </c>
      <c r="C47" s="97">
        <f>'掲載申込書（記入見本）'!$O58</f>
        <v>1</v>
      </c>
    </row>
    <row r="48" spans="2:3" ht="13.5">
      <c r="B48" s="49" t="s">
        <v>97</v>
      </c>
      <c r="C48" s="4" t="e">
        <f>'掲載申込書（記入見本）'!$O59</f>
        <v>#REF!</v>
      </c>
    </row>
    <row r="49" spans="2:3" ht="13.5">
      <c r="B49" s="49" t="s">
        <v>100</v>
      </c>
      <c r="C49" s="4" t="str">
        <f>'掲載申込書（記入見本）'!$O60</f>
        <v>葛飾工場</v>
      </c>
    </row>
    <row r="50" spans="2:3" ht="13.5">
      <c r="B50" s="48" t="s">
        <v>101</v>
      </c>
      <c r="C50" s="4" t="str">
        <f>'掲載申込書（記入見本）'!$O63</f>
        <v>福井工場</v>
      </c>
    </row>
    <row r="51" spans="2:3" ht="13.5">
      <c r="B51" s="48" t="s">
        <v>102</v>
      </c>
      <c r="C51" s="4" t="str">
        <f>'掲載申込書（記入見本）'!$O64</f>
        <v>切断機R21358、研削機KL56843、加工機ABB-21</v>
      </c>
    </row>
    <row r="52" spans="2:3" ht="13.5">
      <c r="B52" s="66" t="s">
        <v>108</v>
      </c>
      <c r="C52" s="97">
        <f>'掲載申込書（記入見本）'!$O67</f>
        <v>1</v>
      </c>
    </row>
    <row r="53" spans="2:3" ht="13.5">
      <c r="B53" s="48" t="s">
        <v>31</v>
      </c>
      <c r="C53" s="4" t="str">
        <f>'掲載申込書（記入見本）'!$O70</f>
        <v>125-0062</v>
      </c>
    </row>
    <row r="54" spans="2:3" ht="13.5">
      <c r="B54" s="50" t="s">
        <v>9</v>
      </c>
      <c r="C54" s="4" t="str">
        <f>'掲載申込書（記入見本）'!$O71</f>
        <v>東京都葛飾区青戸７－２－１</v>
      </c>
    </row>
    <row r="55" spans="2:3" ht="13.5">
      <c r="B55" s="48" t="s">
        <v>0</v>
      </c>
      <c r="C55" s="4" t="str">
        <f>'掲載申込書（記入見本）'!$O72</f>
        <v>03-3838-5656</v>
      </c>
    </row>
    <row r="56" spans="2:3" ht="13.5">
      <c r="B56" s="48" t="s">
        <v>1</v>
      </c>
      <c r="C56" s="4" t="str">
        <f>'掲載申込書（記入見本）'!$O73</f>
        <v>03-3838-5657</v>
      </c>
    </row>
    <row r="57" spans="2:3" ht="13.5">
      <c r="B57" s="48" t="s">
        <v>28</v>
      </c>
      <c r="C57" s="4" t="str">
        <f>'掲載申込書（記入見本）'!$O74</f>
        <v>とうきょう　じろう</v>
      </c>
    </row>
    <row r="58" spans="2:3" ht="13.5">
      <c r="B58" s="48" t="s">
        <v>4</v>
      </c>
      <c r="C58" s="4" t="str">
        <f>'掲載申込書（記入見本）'!$O75</f>
        <v>東京次郎</v>
      </c>
    </row>
    <row r="59" spans="2:3" ht="13.5">
      <c r="B59" s="48" t="s">
        <v>5</v>
      </c>
      <c r="C59" s="4" t="str">
        <f>'掲載申込書（記入見本）'!$O76</f>
        <v>xxxxx@tosho.co.jp</v>
      </c>
    </row>
    <row r="60" spans="2:3" ht="13.5">
      <c r="B60" s="48" t="s">
        <v>3</v>
      </c>
      <c r="C60" s="4" t="str">
        <f>'掲載申込書（記入見本）'!$O77</f>
        <v>本店営業部</v>
      </c>
    </row>
    <row r="61" spans="2:3" ht="13.5">
      <c r="B61" s="48" t="s">
        <v>6</v>
      </c>
      <c r="C61" s="4" t="str">
        <f>'掲載申込書（記入見本）'!$O80</f>
        <v>取締役部長</v>
      </c>
    </row>
    <row r="62" spans="2:3" ht="13.5">
      <c r="B62" s="66" t="s">
        <v>112</v>
      </c>
      <c r="C62" s="97" t="e">
        <f>掲載申込書（記入見本）!#REF!</f>
        <v>#REF!</v>
      </c>
    </row>
    <row r="63" spans="2:3" ht="13.5">
      <c r="B63" s="66" t="s">
        <v>113</v>
      </c>
      <c r="C63" s="97" t="e">
        <f>掲載申込書（記入見本）!#REF!</f>
        <v>#REF!</v>
      </c>
    </row>
    <row r="64" spans="2:3" ht="13.5">
      <c r="B64" s="48" t="s">
        <v>31</v>
      </c>
      <c r="C64" s="4" t="e">
        <f>掲載申込書（記入見本）!#REF!</f>
        <v>#REF!</v>
      </c>
    </row>
    <row r="65" spans="2:3" ht="13.5">
      <c r="B65" s="48" t="s">
        <v>9</v>
      </c>
      <c r="C65" s="4" t="e">
        <f>'掲載申込書（記入見本）'!$O93</f>
        <v>#REF!</v>
      </c>
    </row>
    <row r="66" spans="2:3" ht="13.5">
      <c r="B66" s="48" t="s">
        <v>0</v>
      </c>
      <c r="C66" s="4" t="e">
        <f>'掲載申込書（記入見本）'!$O94</f>
        <v>#REF!</v>
      </c>
    </row>
    <row r="67" spans="2:3" ht="13.5">
      <c r="B67" s="48" t="s">
        <v>1</v>
      </c>
      <c r="C67" s="4" t="e">
        <f>'掲載申込書（記入見本）'!$O95</f>
        <v>#REF!</v>
      </c>
    </row>
    <row r="68" spans="2:3" ht="13.5">
      <c r="B68" s="48" t="s">
        <v>28</v>
      </c>
      <c r="C68" s="4" t="e">
        <f>掲載申込書（記入見本）!#REF!</f>
        <v>#REF!</v>
      </c>
    </row>
    <row r="69" spans="2:3" ht="13.5">
      <c r="B69" s="48" t="s">
        <v>4</v>
      </c>
      <c r="C69" s="4" t="e">
        <f>掲載申込書（記入見本）!#REF!</f>
        <v>#REF!</v>
      </c>
    </row>
    <row r="70" spans="2:3" ht="13.5">
      <c r="B70" s="48" t="s">
        <v>5</v>
      </c>
      <c r="C70" s="4" t="e">
        <f>掲載申込書（記入見本）!#REF!</f>
        <v>#REF!</v>
      </c>
    </row>
    <row r="71" spans="2:3" ht="13.5">
      <c r="B71" s="48" t="s">
        <v>3</v>
      </c>
      <c r="C71" s="4" t="e">
        <f>'掲載申込書（記入見本）'!$O96</f>
        <v>#REF!</v>
      </c>
    </row>
    <row r="72" spans="2:3" ht="13.5">
      <c r="B72" s="48" t="s">
        <v>6</v>
      </c>
      <c r="C72" s="4">
        <f>'掲載申込書（記入見本）'!$O98</f>
        <v>0</v>
      </c>
    </row>
    <row r="73" spans="2:3" ht="13.5">
      <c r="B73" s="66" t="s">
        <v>112</v>
      </c>
      <c r="C73" s="97">
        <f>'掲載申込書（記入見本）'!$O100</f>
        <v>1</v>
      </c>
    </row>
    <row r="74" ht="13.5">
      <c r="C74" s="4">
        <f>'掲載申込書（記入見本）'!$O103</f>
        <v>0</v>
      </c>
    </row>
    <row r="75" ht="13.5">
      <c r="C75" s="4">
        <f>'掲載申込書（記入見本）'!$O104</f>
        <v>0</v>
      </c>
    </row>
    <row r="76" ht="13.5">
      <c r="C76" s="4">
        <f>'掲載申込書（記入見本）'!$O105</f>
        <v>0</v>
      </c>
    </row>
    <row r="77" ht="13.5">
      <c r="C77" s="4">
        <f>'掲載申込書（記入見本）'!$O107</f>
        <v>0</v>
      </c>
    </row>
    <row r="78" ht="13.5">
      <c r="C78" s="4">
        <f>'掲載申込書（記入見本）'!$O108</f>
        <v>0</v>
      </c>
    </row>
    <row r="79" ht="13.5">
      <c r="C79" s="4">
        <f>'掲載申込書（記入見本）'!$O106</f>
        <v>0</v>
      </c>
    </row>
    <row r="80" ht="13.5">
      <c r="C80" s="4">
        <f>'掲載申込書（記入見本）'!$O109</f>
        <v>0</v>
      </c>
    </row>
    <row r="81" ht="13.5">
      <c r="C81" s="4">
        <f>'掲載申込書（記入見本）'!$O110</f>
        <v>0</v>
      </c>
    </row>
    <row r="82" ht="13.5">
      <c r="C82" s="4">
        <f>'掲載申込書（記入見本）'!$O111</f>
        <v>0</v>
      </c>
    </row>
    <row r="83" ht="13.5">
      <c r="C83" s="4">
        <f>'掲載申込書（記入見本）'!$O112</f>
        <v>0</v>
      </c>
    </row>
    <row r="84" ht="13.5">
      <c r="C84" s="4">
        <f>'掲載申込書（記入見本）'!$O113</f>
        <v>0</v>
      </c>
    </row>
    <row r="85" ht="13.5">
      <c r="C85" s="4">
        <f>'掲載申込書（記入見本）'!$O114</f>
        <v>0</v>
      </c>
    </row>
    <row r="86" ht="13.5">
      <c r="C86" s="4">
        <f>'掲載申込書（記入見本）'!$O115</f>
        <v>0</v>
      </c>
    </row>
    <row r="87" ht="13.5">
      <c r="C87" s="4">
        <f>'掲載申込書（記入見本）'!$O116</f>
        <v>0</v>
      </c>
    </row>
    <row r="88" ht="13.5">
      <c r="C88" s="4">
        <f>'掲載申込書（記入見本）'!$O117</f>
        <v>0</v>
      </c>
    </row>
  </sheetData>
  <sheetProtection/>
  <mergeCells count="11">
    <mergeCell ref="L7:V9"/>
    <mergeCell ref="H11:J11"/>
    <mergeCell ref="U11:V11"/>
    <mergeCell ref="P12:V12"/>
    <mergeCell ref="L13:M13"/>
    <mergeCell ref="H14:J15"/>
    <mergeCell ref="H21:I21"/>
    <mergeCell ref="O13:O16"/>
    <mergeCell ref="P13:V16"/>
    <mergeCell ref="P21:Q21"/>
    <mergeCell ref="M22:N22"/>
  </mergeCells>
  <hyperlinks>
    <hyperlink ref="V5" r:id="rId1" display="http://www.tokyo-shoko-xxxx.co.jp"/>
    <hyperlink ref="T22" r:id="rId2" display="xxxx@tosho.co.jp"/>
  </hyperlinks>
  <printOptions horizontalCentered="1"/>
  <pageMargins left="0.7086614173228347" right="0.7086614173228347" top="1.3779527559055118" bottom="0.7480314960629921" header="0.31496062992125984" footer="0.31496062992125984"/>
  <pageSetup fitToHeight="1" fitToWidth="1" horizontalDpi="600" verticalDpi="600" orientation="landscape" paperSize="9" scale="71" r:id="rId4"/>
  <drawing r:id="rId3"/>
</worksheet>
</file>

<file path=xl/worksheets/sheet3.xml><?xml version="1.0" encoding="utf-8"?>
<worksheet xmlns="http://schemas.openxmlformats.org/spreadsheetml/2006/main" xmlns:r="http://schemas.openxmlformats.org/officeDocument/2006/relationships">
  <sheetPr codeName="Sheet1">
    <tabColor rgb="FFFFFF00"/>
  </sheetPr>
  <dimension ref="A1:BA108"/>
  <sheetViews>
    <sheetView showGridLines="0" showZeros="0" zoomScaleSheetLayoutView="110" workbookViewId="0" topLeftCell="A7">
      <selection activeCell="H9" sqref="H9"/>
    </sheetView>
  </sheetViews>
  <sheetFormatPr defaultColWidth="9.140625" defaultRowHeight="15"/>
  <cols>
    <col min="1" max="1" width="18.57421875" style="10" customWidth="1"/>
    <col min="2" max="2" width="6.57421875" style="10" customWidth="1"/>
    <col min="3" max="3" width="4.421875" style="10" customWidth="1"/>
    <col min="4" max="4" width="6.57421875" style="10" customWidth="1"/>
    <col min="5" max="6" width="9.57421875" style="10" customWidth="1"/>
    <col min="7" max="7" width="6.57421875" style="10" customWidth="1"/>
    <col min="8" max="8" width="9.57421875" style="10" customWidth="1"/>
    <col min="9" max="9" width="10.421875" style="10" customWidth="1"/>
    <col min="10" max="10" width="7.8515625" style="10" customWidth="1"/>
    <col min="11" max="11" width="4.421875" style="105" customWidth="1"/>
    <col min="12" max="12" width="4.7109375" style="107" bestFit="1" customWidth="1"/>
    <col min="13" max="13" width="4.421875" style="51" customWidth="1"/>
    <col min="14" max="14" width="14.140625" style="49" hidden="1" customWidth="1"/>
    <col min="15" max="15" width="22.00390625" style="49" hidden="1" customWidth="1"/>
    <col min="17" max="18" width="9.00390625" style="8" customWidth="1"/>
    <col min="19" max="53" width="9.00390625" style="9" customWidth="1"/>
    <col min="54" max="16384" width="9.00390625" style="10" customWidth="1"/>
  </cols>
  <sheetData>
    <row r="1" spans="1:18" ht="15" customHeight="1">
      <c r="A1" s="6" t="s">
        <v>22</v>
      </c>
      <c r="B1" s="6"/>
      <c r="C1" s="6"/>
      <c r="D1" s="6"/>
      <c r="E1" s="6"/>
      <c r="F1" s="6"/>
      <c r="G1" s="6"/>
      <c r="H1" s="6"/>
      <c r="I1" s="6"/>
      <c r="J1" s="7" t="s">
        <v>245</v>
      </c>
      <c r="N1" s="65" t="s">
        <v>103</v>
      </c>
      <c r="O1" s="65">
        <v>1</v>
      </c>
      <c r="Q1" s="55"/>
      <c r="R1" s="55"/>
    </row>
    <row r="2" spans="1:15" ht="15" customHeight="1">
      <c r="A2" s="5" t="s">
        <v>27</v>
      </c>
      <c r="B2" s="6"/>
      <c r="C2" s="6"/>
      <c r="D2" s="6"/>
      <c r="E2" s="6"/>
      <c r="F2" s="6"/>
      <c r="G2" s="6"/>
      <c r="H2" s="6"/>
      <c r="I2" s="6"/>
      <c r="J2" s="6"/>
      <c r="N2" s="49" t="s">
        <v>28</v>
      </c>
      <c r="O2" s="49" t="str">
        <f>B14</f>
        <v>とうきょうしょうこう</v>
      </c>
    </row>
    <row r="3" spans="1:15" ht="15" customHeight="1">
      <c r="A3" s="6"/>
      <c r="B3" s="6"/>
      <c r="C3" s="6"/>
      <c r="D3" s="6"/>
      <c r="E3" s="6"/>
      <c r="F3" s="6"/>
      <c r="G3" s="6"/>
      <c r="H3" s="6"/>
      <c r="I3" s="6"/>
      <c r="J3" s="6"/>
      <c r="N3" s="49" t="s">
        <v>104</v>
      </c>
      <c r="O3" s="49" t="str">
        <f>B15</f>
        <v>東京商工　株式会社</v>
      </c>
    </row>
    <row r="4" spans="1:15" ht="17.25" customHeight="1">
      <c r="A4" s="324" t="s">
        <v>189</v>
      </c>
      <c r="B4" s="324"/>
      <c r="C4" s="324"/>
      <c r="D4" s="324"/>
      <c r="E4" s="324"/>
      <c r="F4" s="324"/>
      <c r="G4" s="324"/>
      <c r="H4" s="324"/>
      <c r="I4" s="324"/>
      <c r="J4" s="324"/>
      <c r="N4" s="49" t="s">
        <v>76</v>
      </c>
      <c r="O4" s="49" t="str">
        <f>H15</f>
        <v>東京太郎</v>
      </c>
    </row>
    <row r="5" spans="1:15" ht="14.25">
      <c r="A5" s="324" t="s">
        <v>185</v>
      </c>
      <c r="B5" s="324"/>
      <c r="C5" s="324"/>
      <c r="D5" s="324"/>
      <c r="E5" s="324"/>
      <c r="F5" s="324"/>
      <c r="G5" s="324"/>
      <c r="H5" s="324"/>
      <c r="I5" s="324"/>
      <c r="J5" s="324"/>
      <c r="N5" s="49" t="s">
        <v>31</v>
      </c>
      <c r="O5" s="49" t="str">
        <f>C18</f>
        <v>125-0062</v>
      </c>
    </row>
    <row r="6" spans="1:53" s="56" customFormat="1" ht="60.75" customHeight="1">
      <c r="A6" s="325" t="s">
        <v>190</v>
      </c>
      <c r="B6" s="325"/>
      <c r="C6" s="325"/>
      <c r="D6" s="325"/>
      <c r="E6" s="325"/>
      <c r="F6" s="325"/>
      <c r="G6" s="325"/>
      <c r="H6" s="325"/>
      <c r="I6" s="325"/>
      <c r="J6" s="325"/>
      <c r="K6" s="105"/>
      <c r="L6" s="107"/>
      <c r="M6" s="51"/>
      <c r="N6" s="49" t="s">
        <v>10</v>
      </c>
      <c r="O6" s="49" t="str">
        <f>B19</f>
        <v>東京都葛飾区青戸７－２－１</v>
      </c>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row>
    <row r="7" spans="1:15" ht="58.5" customHeight="1" thickBot="1">
      <c r="A7" s="326" t="s">
        <v>187</v>
      </c>
      <c r="B7" s="327"/>
      <c r="C7" s="327"/>
      <c r="D7" s="327"/>
      <c r="E7" s="327"/>
      <c r="F7" s="327"/>
      <c r="G7" s="327"/>
      <c r="H7" s="327"/>
      <c r="I7" s="327"/>
      <c r="J7" s="327"/>
      <c r="N7" s="49" t="s">
        <v>23</v>
      </c>
      <c r="O7" s="49">
        <f>B22</f>
        <v>1899</v>
      </c>
    </row>
    <row r="8" spans="1:15" ht="42.75" customHeight="1">
      <c r="A8" s="349" t="s">
        <v>227</v>
      </c>
      <c r="B8" s="350"/>
      <c r="C8" s="350"/>
      <c r="D8" s="350"/>
      <c r="E8" s="350"/>
      <c r="F8" s="350"/>
      <c r="G8" s="350"/>
      <c r="H8" s="350"/>
      <c r="I8" s="350"/>
      <c r="J8" s="351"/>
      <c r="N8" s="49" t="s">
        <v>20</v>
      </c>
      <c r="O8" s="49">
        <f>F22</f>
        <v>100</v>
      </c>
    </row>
    <row r="9" spans="1:10" ht="62.25" customHeight="1" thickBot="1">
      <c r="A9" s="156"/>
      <c r="B9" s="149"/>
      <c r="C9" s="149"/>
      <c r="D9" s="149"/>
      <c r="E9" s="149"/>
      <c r="F9" s="149"/>
      <c r="G9" s="149"/>
      <c r="H9" s="149"/>
      <c r="I9" s="149"/>
      <c r="J9" s="150"/>
    </row>
    <row r="10" spans="1:15" ht="8.25" customHeight="1">
      <c r="A10" s="11"/>
      <c r="B10" s="11"/>
      <c r="C10" s="11"/>
      <c r="D10" s="6"/>
      <c r="E10" s="6"/>
      <c r="F10" s="6"/>
      <c r="G10" s="6"/>
      <c r="H10" s="6"/>
      <c r="I10" s="6"/>
      <c r="J10" s="6"/>
      <c r="N10" s="49" t="s">
        <v>7</v>
      </c>
      <c r="O10" s="49" t="str">
        <f>B24</f>
        <v>http://www.tosho-xxxx.co.jp</v>
      </c>
    </row>
    <row r="11" spans="1:53" s="167" customFormat="1" ht="23.25" customHeight="1">
      <c r="A11" s="168" t="s">
        <v>219</v>
      </c>
      <c r="B11" s="158"/>
      <c r="C11" s="158"/>
      <c r="D11" s="159"/>
      <c r="E11" s="159"/>
      <c r="F11" s="159"/>
      <c r="G11" s="159"/>
      <c r="H11" s="159"/>
      <c r="I11" s="159"/>
      <c r="J11" s="159"/>
      <c r="K11" s="160"/>
      <c r="L11" s="161"/>
      <c r="M11" s="162"/>
      <c r="N11" s="163"/>
      <c r="O11" s="163"/>
      <c r="P11" s="164"/>
      <c r="Q11" s="165"/>
      <c r="R11" s="165"/>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row>
    <row r="12" spans="1:15" ht="13.5">
      <c r="A12" s="12" t="s">
        <v>11</v>
      </c>
      <c r="B12" s="13"/>
      <c r="C12" s="13"/>
      <c r="D12" s="6"/>
      <c r="E12" s="6"/>
      <c r="F12" s="6"/>
      <c r="G12" s="6"/>
      <c r="H12" s="6"/>
      <c r="I12" s="6"/>
      <c r="J12" s="6"/>
      <c r="N12" s="65" t="s">
        <v>68</v>
      </c>
      <c r="O12" s="65" t="b">
        <v>0</v>
      </c>
    </row>
    <row r="13" spans="1:15" ht="14.25" thickBot="1">
      <c r="A13" s="157" t="s">
        <v>18</v>
      </c>
      <c r="B13" s="13"/>
      <c r="C13" s="13"/>
      <c r="D13" s="6"/>
      <c r="E13" s="6"/>
      <c r="F13" s="6"/>
      <c r="G13" s="6"/>
      <c r="H13" s="6"/>
      <c r="I13" s="6"/>
      <c r="J13" s="6"/>
      <c r="N13" s="65" t="s">
        <v>69</v>
      </c>
      <c r="O13" s="65" t="b">
        <v>0</v>
      </c>
    </row>
    <row r="14" spans="1:15" ht="18" customHeight="1">
      <c r="A14" s="15" t="s">
        <v>28</v>
      </c>
      <c r="B14" s="362" t="s">
        <v>114</v>
      </c>
      <c r="C14" s="363"/>
      <c r="D14" s="363"/>
      <c r="E14" s="363"/>
      <c r="F14" s="363"/>
      <c r="G14" s="364"/>
      <c r="H14" s="346" t="s">
        <v>273</v>
      </c>
      <c r="I14" s="347"/>
      <c r="J14" s="348"/>
      <c r="N14" s="65" t="s">
        <v>70</v>
      </c>
      <c r="O14" s="65" t="b">
        <v>0</v>
      </c>
    </row>
    <row r="15" spans="1:15" ht="32.25" customHeight="1">
      <c r="A15" s="292" t="s">
        <v>104</v>
      </c>
      <c r="B15" s="341" t="s">
        <v>117</v>
      </c>
      <c r="C15" s="320"/>
      <c r="D15" s="320"/>
      <c r="E15" s="320"/>
      <c r="F15" s="320"/>
      <c r="G15" s="342"/>
      <c r="H15" s="319" t="s">
        <v>168</v>
      </c>
      <c r="I15" s="320"/>
      <c r="J15" s="321"/>
      <c r="N15" s="65" t="s">
        <v>71</v>
      </c>
      <c r="O15" s="65" t="b">
        <v>0</v>
      </c>
    </row>
    <row r="16" spans="1:15" ht="15.75" customHeight="1">
      <c r="A16" s="293"/>
      <c r="B16" s="253" t="s">
        <v>258</v>
      </c>
      <c r="C16" s="251"/>
      <c r="D16" s="251"/>
      <c r="E16" s="251"/>
      <c r="F16" s="251"/>
      <c r="G16" s="254"/>
      <c r="H16" s="250" t="s">
        <v>258</v>
      </c>
      <c r="I16" s="251"/>
      <c r="J16" s="252"/>
      <c r="N16" s="65"/>
      <c r="O16" s="65"/>
    </row>
    <row r="17" spans="1:15" ht="23.25" customHeight="1">
      <c r="A17" s="294"/>
      <c r="B17" s="298" t="s">
        <v>264</v>
      </c>
      <c r="C17" s="299"/>
      <c r="D17" s="299"/>
      <c r="E17" s="299"/>
      <c r="F17" s="299"/>
      <c r="G17" s="300"/>
      <c r="H17" s="360" t="s">
        <v>265</v>
      </c>
      <c r="I17" s="330"/>
      <c r="J17" s="361"/>
      <c r="N17" s="65"/>
      <c r="O17" s="65"/>
    </row>
    <row r="18" spans="1:15" ht="25.5" customHeight="1">
      <c r="A18" s="292" t="s">
        <v>10</v>
      </c>
      <c r="B18" s="16" t="s">
        <v>31</v>
      </c>
      <c r="C18" s="403" t="s">
        <v>120</v>
      </c>
      <c r="D18" s="403"/>
      <c r="E18" s="403"/>
      <c r="F18" s="403"/>
      <c r="G18" s="403"/>
      <c r="H18" s="403"/>
      <c r="I18" s="403"/>
      <c r="J18" s="404"/>
      <c r="N18" s="65" t="s">
        <v>56</v>
      </c>
      <c r="O18" s="65" t="b">
        <v>1</v>
      </c>
    </row>
    <row r="19" spans="1:15" ht="25.5" customHeight="1">
      <c r="A19" s="293"/>
      <c r="B19" s="295" t="s">
        <v>119</v>
      </c>
      <c r="C19" s="296"/>
      <c r="D19" s="296"/>
      <c r="E19" s="296"/>
      <c r="F19" s="296"/>
      <c r="G19" s="296"/>
      <c r="H19" s="296"/>
      <c r="I19" s="296"/>
      <c r="J19" s="297"/>
      <c r="N19" s="65" t="s">
        <v>57</v>
      </c>
      <c r="O19" s="65" t="b">
        <v>0</v>
      </c>
    </row>
    <row r="20" spans="1:15" ht="18" customHeight="1">
      <c r="A20" s="293"/>
      <c r="B20" s="247" t="s">
        <v>258</v>
      </c>
      <c r="C20" s="248"/>
      <c r="D20" s="248"/>
      <c r="E20" s="248"/>
      <c r="F20" s="248"/>
      <c r="G20" s="248"/>
      <c r="H20" s="248"/>
      <c r="I20" s="248"/>
      <c r="J20" s="249"/>
      <c r="N20" s="65"/>
      <c r="O20" s="65"/>
    </row>
    <row r="21" spans="1:15" ht="20.25" customHeight="1">
      <c r="A21" s="294"/>
      <c r="B21" s="365" t="s">
        <v>263</v>
      </c>
      <c r="C21" s="366"/>
      <c r="D21" s="366"/>
      <c r="E21" s="366"/>
      <c r="F21" s="366"/>
      <c r="G21" s="366"/>
      <c r="H21" s="366"/>
      <c r="I21" s="366"/>
      <c r="J21" s="367"/>
      <c r="N21" s="65"/>
      <c r="O21" s="65"/>
    </row>
    <row r="22" spans="1:15" ht="23.25" customHeight="1">
      <c r="A22" s="200" t="s">
        <v>115</v>
      </c>
      <c r="B22" s="328">
        <v>1899</v>
      </c>
      <c r="C22" s="329"/>
      <c r="D22" s="17" t="s">
        <v>24</v>
      </c>
      <c r="E22" s="18" t="s">
        <v>20</v>
      </c>
      <c r="F22" s="182">
        <v>100</v>
      </c>
      <c r="G22" s="19" t="s">
        <v>25</v>
      </c>
      <c r="H22" s="20" t="s">
        <v>21</v>
      </c>
      <c r="I22" s="141">
        <v>3000</v>
      </c>
      <c r="J22" s="98" t="s">
        <v>26</v>
      </c>
      <c r="N22" s="65" t="s">
        <v>72</v>
      </c>
      <c r="O22" s="65" t="b">
        <v>0</v>
      </c>
    </row>
    <row r="23" spans="1:15" ht="23.25" customHeight="1">
      <c r="A23" s="200" t="s">
        <v>208</v>
      </c>
      <c r="B23" s="257">
        <v>10000</v>
      </c>
      <c r="C23" s="258"/>
      <c r="D23" s="17" t="s">
        <v>167</v>
      </c>
      <c r="E23" s="137"/>
      <c r="F23" s="138"/>
      <c r="G23" s="137"/>
      <c r="H23" s="137"/>
      <c r="I23" s="139"/>
      <c r="J23" s="140"/>
      <c r="N23" s="65"/>
      <c r="O23" s="65"/>
    </row>
    <row r="24" spans="1:17" ht="24.75" customHeight="1">
      <c r="A24" s="201" t="s">
        <v>233</v>
      </c>
      <c r="B24" s="322" t="s">
        <v>116</v>
      </c>
      <c r="C24" s="322"/>
      <c r="D24" s="280"/>
      <c r="E24" s="280"/>
      <c r="F24" s="280"/>
      <c r="G24" s="280"/>
      <c r="H24" s="280"/>
      <c r="I24" s="280"/>
      <c r="J24" s="281"/>
      <c r="N24" s="65" t="s">
        <v>59</v>
      </c>
      <c r="O24" s="65" t="b">
        <v>0</v>
      </c>
      <c r="Q24" s="22"/>
    </row>
    <row r="25" spans="1:17" ht="19.5" customHeight="1">
      <c r="A25" s="234" t="s">
        <v>234</v>
      </c>
      <c r="B25" s="262" t="s">
        <v>271</v>
      </c>
      <c r="C25" s="263"/>
      <c r="D25" s="263"/>
      <c r="E25" s="263"/>
      <c r="F25" s="263"/>
      <c r="G25" s="263"/>
      <c r="H25" s="263"/>
      <c r="I25" s="263"/>
      <c r="J25" s="264"/>
      <c r="N25" s="65"/>
      <c r="O25" s="65"/>
      <c r="Q25" s="22"/>
    </row>
    <row r="26" spans="1:17" ht="17.25" customHeight="1" thickBot="1">
      <c r="A26" s="235"/>
      <c r="B26" s="358" t="s">
        <v>272</v>
      </c>
      <c r="C26" s="358"/>
      <c r="D26" s="358"/>
      <c r="E26" s="358"/>
      <c r="F26" s="358"/>
      <c r="G26" s="358"/>
      <c r="H26" s="358"/>
      <c r="I26" s="358"/>
      <c r="J26" s="359"/>
      <c r="N26" s="65"/>
      <c r="O26" s="65"/>
      <c r="Q26" s="22"/>
    </row>
    <row r="27" spans="1:53" s="26" customFormat="1" ht="13.5">
      <c r="A27" s="23"/>
      <c r="B27" s="23"/>
      <c r="C27" s="23"/>
      <c r="D27" s="23"/>
      <c r="E27" s="23"/>
      <c r="F27" s="23"/>
      <c r="G27" s="23"/>
      <c r="H27" s="24"/>
      <c r="I27" s="24"/>
      <c r="J27" s="24"/>
      <c r="K27" s="105"/>
      <c r="L27" s="107"/>
      <c r="M27" s="51"/>
      <c r="N27" s="102" t="s">
        <v>75</v>
      </c>
      <c r="O27" s="102">
        <f>H33</f>
        <v>0</v>
      </c>
      <c r="Q27" s="8"/>
      <c r="R27" s="8"/>
      <c r="S27" s="9"/>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row>
    <row r="28" spans="1:15" ht="13.5">
      <c r="A28" s="12" t="s">
        <v>12</v>
      </c>
      <c r="B28" s="13"/>
      <c r="C28" s="13"/>
      <c r="D28" s="6"/>
      <c r="E28" s="6"/>
      <c r="F28" s="6"/>
      <c r="G28" s="6"/>
      <c r="H28" s="6"/>
      <c r="I28" s="6"/>
      <c r="J28" s="6"/>
      <c r="K28" s="106"/>
      <c r="L28" s="109"/>
      <c r="M28" s="52"/>
      <c r="N28" s="65" t="s">
        <v>77</v>
      </c>
      <c r="O28" s="65" t="b">
        <v>1</v>
      </c>
    </row>
    <row r="29" spans="1:15" ht="14.25" thickBot="1">
      <c r="A29" s="323" t="s">
        <v>13</v>
      </c>
      <c r="B29" s="323"/>
      <c r="C29" s="323"/>
      <c r="D29" s="323"/>
      <c r="E29" s="323"/>
      <c r="F29" s="323"/>
      <c r="G29" s="323"/>
      <c r="H29" s="323"/>
      <c r="I29" s="323"/>
      <c r="J29" s="323"/>
      <c r="N29" s="65" t="s">
        <v>78</v>
      </c>
      <c r="O29" s="65" t="b">
        <v>1</v>
      </c>
    </row>
    <row r="30" spans="1:15" ht="42" customHeight="1" thickBot="1">
      <c r="A30" s="175" t="s">
        <v>232</v>
      </c>
      <c r="B30" s="331"/>
      <c r="C30" s="332"/>
      <c r="D30" s="332"/>
      <c r="E30" s="332"/>
      <c r="F30" s="332"/>
      <c r="G30" s="332"/>
      <c r="H30" s="332"/>
      <c r="I30" s="332"/>
      <c r="J30" s="405"/>
      <c r="N30" s="65"/>
      <c r="O30" s="65"/>
    </row>
    <row r="31" spans="1:15" ht="25.5" customHeight="1">
      <c r="A31" s="352" t="s">
        <v>105</v>
      </c>
      <c r="B31" s="355"/>
      <c r="C31" s="356"/>
      <c r="D31" s="356"/>
      <c r="E31" s="356"/>
      <c r="F31" s="356"/>
      <c r="G31" s="356"/>
      <c r="H31" s="356"/>
      <c r="I31" s="356"/>
      <c r="J31" s="357"/>
      <c r="N31" s="65" t="s">
        <v>79</v>
      </c>
      <c r="O31" s="65" t="b">
        <v>0</v>
      </c>
    </row>
    <row r="32" spans="1:19" ht="25.5" customHeight="1">
      <c r="A32" s="353"/>
      <c r="B32" s="242"/>
      <c r="C32" s="243"/>
      <c r="D32" s="243"/>
      <c r="E32" s="243"/>
      <c r="F32" s="243"/>
      <c r="G32" s="243"/>
      <c r="H32" s="243"/>
      <c r="I32" s="243"/>
      <c r="J32" s="244"/>
      <c r="N32" s="65" t="s">
        <v>80</v>
      </c>
      <c r="O32" s="65" t="b">
        <v>1</v>
      </c>
      <c r="S32" s="25"/>
    </row>
    <row r="33" spans="1:18" ht="25.5" customHeight="1">
      <c r="A33" s="354"/>
      <c r="B33" s="245"/>
      <c r="C33" s="246"/>
      <c r="D33" s="246"/>
      <c r="E33" s="246"/>
      <c r="F33" s="246"/>
      <c r="G33" s="46" t="s">
        <v>73</v>
      </c>
      <c r="H33" s="330"/>
      <c r="I33" s="330"/>
      <c r="J33" s="99" t="s">
        <v>74</v>
      </c>
      <c r="N33" s="65" t="s">
        <v>81</v>
      </c>
      <c r="O33" s="65" t="b">
        <v>0</v>
      </c>
      <c r="R33" s="22"/>
    </row>
    <row r="34" spans="1:15" ht="25.5" customHeight="1">
      <c r="A34" s="239" t="s">
        <v>106</v>
      </c>
      <c r="B34" s="333"/>
      <c r="C34" s="334"/>
      <c r="D34" s="334"/>
      <c r="E34" s="334"/>
      <c r="F34" s="334"/>
      <c r="G34" s="334"/>
      <c r="H34" s="334"/>
      <c r="I34" s="334"/>
      <c r="J34" s="335"/>
      <c r="N34" s="65" t="s">
        <v>82</v>
      </c>
      <c r="O34" s="65" t="b">
        <v>0</v>
      </c>
    </row>
    <row r="35" spans="1:15" ht="25.5" customHeight="1">
      <c r="A35" s="240"/>
      <c r="B35" s="316"/>
      <c r="C35" s="317"/>
      <c r="D35" s="317"/>
      <c r="E35" s="317"/>
      <c r="F35" s="317"/>
      <c r="G35" s="317"/>
      <c r="H35" s="317"/>
      <c r="I35" s="317"/>
      <c r="J35" s="318"/>
      <c r="N35" s="65" t="s">
        <v>83</v>
      </c>
      <c r="O35" s="65" t="b">
        <v>0</v>
      </c>
    </row>
    <row r="36" spans="1:15" ht="25.5" customHeight="1">
      <c r="A36" s="240"/>
      <c r="B36" s="316"/>
      <c r="C36" s="317"/>
      <c r="D36" s="317"/>
      <c r="E36" s="317"/>
      <c r="F36" s="317"/>
      <c r="G36" s="317"/>
      <c r="H36" s="317"/>
      <c r="I36" s="317"/>
      <c r="J36" s="318"/>
      <c r="N36" s="65" t="s">
        <v>84</v>
      </c>
      <c r="O36" s="65" t="b">
        <v>0</v>
      </c>
    </row>
    <row r="37" spans="1:15" ht="25.5" customHeight="1">
      <c r="A37" s="240"/>
      <c r="B37" s="316"/>
      <c r="C37" s="317"/>
      <c r="D37" s="317"/>
      <c r="E37" s="317"/>
      <c r="F37" s="317"/>
      <c r="G37" s="317"/>
      <c r="H37" s="317"/>
      <c r="I37" s="317"/>
      <c r="J37" s="318"/>
      <c r="N37" s="65" t="s">
        <v>85</v>
      </c>
      <c r="O37" s="65" t="b">
        <v>1</v>
      </c>
    </row>
    <row r="38" spans="1:15" ht="25.5" customHeight="1">
      <c r="A38" s="240"/>
      <c r="B38" s="316"/>
      <c r="C38" s="317"/>
      <c r="D38" s="317"/>
      <c r="E38" s="317"/>
      <c r="F38" s="317"/>
      <c r="G38" s="317"/>
      <c r="H38" s="317"/>
      <c r="I38" s="317"/>
      <c r="J38" s="318"/>
      <c r="N38" s="65" t="s">
        <v>86</v>
      </c>
      <c r="O38" s="65" t="b">
        <v>0</v>
      </c>
    </row>
    <row r="39" spans="1:15" ht="25.5" customHeight="1">
      <c r="A39" s="240"/>
      <c r="B39" s="316"/>
      <c r="C39" s="317"/>
      <c r="D39" s="317"/>
      <c r="E39" s="317"/>
      <c r="F39" s="317"/>
      <c r="G39" s="317"/>
      <c r="H39" s="317"/>
      <c r="I39" s="317"/>
      <c r="J39" s="318"/>
      <c r="N39" s="65" t="s">
        <v>87</v>
      </c>
      <c r="O39" s="65" t="b">
        <v>0</v>
      </c>
    </row>
    <row r="40" spans="1:15" ht="25.5" customHeight="1">
      <c r="A40" s="241"/>
      <c r="B40" s="245"/>
      <c r="C40" s="246"/>
      <c r="D40" s="246"/>
      <c r="E40" s="246"/>
      <c r="F40" s="246"/>
      <c r="G40" s="46" t="s">
        <v>73</v>
      </c>
      <c r="H40" s="330"/>
      <c r="I40" s="330"/>
      <c r="J40" s="99" t="s">
        <v>74</v>
      </c>
      <c r="N40" s="65" t="s">
        <v>88</v>
      </c>
      <c r="O40" s="65" t="b">
        <v>0</v>
      </c>
    </row>
    <row r="41" spans="1:17" ht="37.5" customHeight="1">
      <c r="A41" s="292" t="s">
        <v>231</v>
      </c>
      <c r="B41" s="279" t="s">
        <v>129</v>
      </c>
      <c r="C41" s="280"/>
      <c r="D41" s="280"/>
      <c r="E41" s="280"/>
      <c r="F41" s="280"/>
      <c r="G41" s="280"/>
      <c r="H41" s="280"/>
      <c r="I41" s="280"/>
      <c r="J41" s="281"/>
      <c r="N41" s="65" t="s">
        <v>89</v>
      </c>
      <c r="O41" s="65" t="b">
        <v>0</v>
      </c>
      <c r="Q41" s="22"/>
    </row>
    <row r="42" spans="1:17" ht="16.5" customHeight="1">
      <c r="A42" s="293"/>
      <c r="B42" s="259" t="s">
        <v>254</v>
      </c>
      <c r="C42" s="260"/>
      <c r="D42" s="260"/>
      <c r="E42" s="260"/>
      <c r="F42" s="260"/>
      <c r="G42" s="260"/>
      <c r="H42" s="260"/>
      <c r="I42" s="260"/>
      <c r="J42" s="261"/>
      <c r="N42" s="65"/>
      <c r="O42" s="65"/>
      <c r="Q42" s="22"/>
    </row>
    <row r="43" spans="1:17" ht="21.75" customHeight="1" thickBot="1">
      <c r="A43" s="235"/>
      <c r="B43" s="401" t="s">
        <v>270</v>
      </c>
      <c r="C43" s="401"/>
      <c r="D43" s="401"/>
      <c r="E43" s="401"/>
      <c r="F43" s="401"/>
      <c r="G43" s="401"/>
      <c r="H43" s="401"/>
      <c r="I43" s="401"/>
      <c r="J43" s="402"/>
      <c r="N43" s="65"/>
      <c r="O43" s="65"/>
      <c r="Q43" s="22"/>
    </row>
    <row r="44" spans="1:53" s="26" customFormat="1" ht="25.5" customHeight="1">
      <c r="A44" s="23"/>
      <c r="B44" s="23"/>
      <c r="C44" s="23"/>
      <c r="D44" s="23"/>
      <c r="E44" s="23"/>
      <c r="F44" s="23"/>
      <c r="G44" s="23"/>
      <c r="H44" s="24"/>
      <c r="I44" s="24"/>
      <c r="J44" s="24"/>
      <c r="K44" s="105"/>
      <c r="L44" s="107"/>
      <c r="M44" s="51"/>
      <c r="N44" s="65" t="s">
        <v>90</v>
      </c>
      <c r="O44" s="65" t="b">
        <v>0</v>
      </c>
      <c r="Q44" s="8"/>
      <c r="R44" s="8"/>
      <c r="S44" s="9"/>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row>
    <row r="45" spans="1:15" ht="13.5">
      <c r="A45" s="12" t="s">
        <v>14</v>
      </c>
      <c r="B45" s="13"/>
      <c r="C45" s="13"/>
      <c r="D45" s="6"/>
      <c r="E45" s="6"/>
      <c r="F45" s="6"/>
      <c r="G45" s="6"/>
      <c r="H45" s="6"/>
      <c r="I45" s="6"/>
      <c r="J45" s="6"/>
      <c r="K45" s="106"/>
      <c r="L45" s="109"/>
      <c r="M45" s="52"/>
      <c r="N45" s="65" t="s">
        <v>91</v>
      </c>
      <c r="O45" s="65" t="b">
        <v>0</v>
      </c>
    </row>
    <row r="46" spans="1:53" s="29" customFormat="1" ht="45" customHeight="1" thickBot="1">
      <c r="A46" s="400" t="s">
        <v>248</v>
      </c>
      <c r="B46" s="400"/>
      <c r="C46" s="400"/>
      <c r="D46" s="400"/>
      <c r="E46" s="400"/>
      <c r="F46" s="400"/>
      <c r="G46" s="400"/>
      <c r="H46" s="400"/>
      <c r="I46" s="400"/>
      <c r="J46" s="400"/>
      <c r="K46" s="107"/>
      <c r="L46" s="107"/>
      <c r="M46" s="53"/>
      <c r="N46" s="65" t="s">
        <v>92</v>
      </c>
      <c r="O46" s="65" t="b">
        <v>0</v>
      </c>
      <c r="Q46" s="27"/>
      <c r="R46" s="27"/>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row>
    <row r="47" spans="1:15" ht="18" customHeight="1">
      <c r="A47" s="394" t="s">
        <v>253</v>
      </c>
      <c r="B47" s="428" t="s">
        <v>118</v>
      </c>
      <c r="C47" s="429"/>
      <c r="D47" s="429"/>
      <c r="E47" s="429"/>
      <c r="F47" s="429"/>
      <c r="G47" s="429"/>
      <c r="H47" s="429"/>
      <c r="I47" s="429"/>
      <c r="J47" s="430"/>
      <c r="N47" s="65" t="s">
        <v>93</v>
      </c>
      <c r="O47" s="65" t="b">
        <v>0</v>
      </c>
    </row>
    <row r="48" spans="1:19" ht="83.25" customHeight="1">
      <c r="A48" s="293"/>
      <c r="B48" s="343" t="s">
        <v>130</v>
      </c>
      <c r="C48" s="344"/>
      <c r="D48" s="344"/>
      <c r="E48" s="344"/>
      <c r="F48" s="344"/>
      <c r="G48" s="344"/>
      <c r="H48" s="344"/>
      <c r="I48" s="344"/>
      <c r="J48" s="345"/>
      <c r="K48" s="195">
        <f>LEN(B48)</f>
        <v>175</v>
      </c>
      <c r="L48" s="196" t="s">
        <v>179</v>
      </c>
      <c r="N48" s="65" t="s">
        <v>94</v>
      </c>
      <c r="O48" s="65" t="b">
        <v>0</v>
      </c>
      <c r="S48" s="25"/>
    </row>
    <row r="49" spans="1:19" ht="20.25" customHeight="1">
      <c r="A49" s="293"/>
      <c r="B49" s="236" t="s">
        <v>255</v>
      </c>
      <c r="C49" s="237"/>
      <c r="D49" s="237"/>
      <c r="E49" s="237"/>
      <c r="F49" s="237"/>
      <c r="G49" s="237"/>
      <c r="H49" s="237"/>
      <c r="I49" s="237"/>
      <c r="J49" s="238"/>
      <c r="K49" s="255">
        <f>LEN(B50)</f>
        <v>354</v>
      </c>
      <c r="L49" s="256" t="s">
        <v>179</v>
      </c>
      <c r="N49" s="65"/>
      <c r="O49" s="65"/>
      <c r="S49" s="25"/>
    </row>
    <row r="50" spans="1:19" ht="102.75" customHeight="1">
      <c r="A50" s="294"/>
      <c r="B50" s="365" t="s">
        <v>256</v>
      </c>
      <c r="C50" s="398"/>
      <c r="D50" s="398"/>
      <c r="E50" s="398"/>
      <c r="F50" s="398"/>
      <c r="G50" s="398"/>
      <c r="H50" s="398"/>
      <c r="I50" s="398"/>
      <c r="J50" s="399"/>
      <c r="K50" s="255"/>
      <c r="L50" s="256"/>
      <c r="N50" s="65"/>
      <c r="O50" s="65"/>
      <c r="S50" s="25"/>
    </row>
    <row r="51" spans="1:18" ht="71.25" customHeight="1">
      <c r="A51" s="292" t="s">
        <v>249</v>
      </c>
      <c r="B51" s="279" t="s">
        <v>243</v>
      </c>
      <c r="C51" s="280"/>
      <c r="D51" s="280"/>
      <c r="E51" s="280"/>
      <c r="F51" s="280"/>
      <c r="G51" s="280"/>
      <c r="H51" s="280"/>
      <c r="I51" s="280"/>
      <c r="J51" s="281"/>
      <c r="K51" s="195">
        <f>LEN(B51)</f>
        <v>141</v>
      </c>
      <c r="L51" s="196" t="s">
        <v>179</v>
      </c>
      <c r="N51" s="65" t="s">
        <v>95</v>
      </c>
      <c r="O51" s="65" t="b">
        <v>0</v>
      </c>
      <c r="R51" s="22"/>
    </row>
    <row r="52" spans="1:18" ht="18" customHeight="1">
      <c r="A52" s="293"/>
      <c r="B52" s="236" t="s">
        <v>258</v>
      </c>
      <c r="C52" s="237"/>
      <c r="D52" s="237"/>
      <c r="E52" s="237"/>
      <c r="F52" s="237"/>
      <c r="G52" s="237"/>
      <c r="H52" s="237"/>
      <c r="I52" s="237"/>
      <c r="J52" s="238"/>
      <c r="K52" s="265">
        <f>LEN(B53)</f>
        <v>291</v>
      </c>
      <c r="L52" s="266" t="s">
        <v>179</v>
      </c>
      <c r="N52" s="65"/>
      <c r="O52" s="65"/>
      <c r="R52" s="22"/>
    </row>
    <row r="53" spans="1:18" ht="75" customHeight="1">
      <c r="A53" s="294"/>
      <c r="B53" s="365" t="s">
        <v>262</v>
      </c>
      <c r="C53" s="398"/>
      <c r="D53" s="398"/>
      <c r="E53" s="398"/>
      <c r="F53" s="398"/>
      <c r="G53" s="398"/>
      <c r="H53" s="398"/>
      <c r="I53" s="398"/>
      <c r="J53" s="399"/>
      <c r="K53" s="265"/>
      <c r="L53" s="266"/>
      <c r="N53" s="65"/>
      <c r="O53" s="65"/>
      <c r="R53" s="22"/>
    </row>
    <row r="54" spans="1:15" ht="45" customHeight="1">
      <c r="A54" s="292" t="s">
        <v>244</v>
      </c>
      <c r="B54" s="276"/>
      <c r="C54" s="277"/>
      <c r="D54" s="277"/>
      <c r="E54" s="277"/>
      <c r="F54" s="277"/>
      <c r="G54" s="277"/>
      <c r="H54" s="277"/>
      <c r="I54" s="277"/>
      <c r="J54" s="278"/>
      <c r="N54" s="65" t="s">
        <v>51</v>
      </c>
      <c r="O54" s="65" t="b">
        <v>0</v>
      </c>
    </row>
    <row r="55" spans="1:15" ht="42" customHeight="1" thickBot="1">
      <c r="A55" s="235"/>
      <c r="B55" s="406"/>
      <c r="C55" s="407"/>
      <c r="D55" s="407"/>
      <c r="E55" s="407"/>
      <c r="F55" s="407"/>
      <c r="G55" s="407"/>
      <c r="H55" s="407"/>
      <c r="I55" s="407"/>
      <c r="J55" s="408"/>
      <c r="N55" s="102" t="s">
        <v>75</v>
      </c>
      <c r="O55" s="102">
        <f>H40</f>
        <v>0</v>
      </c>
    </row>
    <row r="56" spans="1:53" s="26" customFormat="1" ht="15.75" customHeight="1">
      <c r="A56" s="23"/>
      <c r="B56" s="23"/>
      <c r="C56" s="23"/>
      <c r="D56" s="23"/>
      <c r="E56" s="23"/>
      <c r="F56" s="23"/>
      <c r="G56" s="23"/>
      <c r="H56" s="24"/>
      <c r="I56" s="24"/>
      <c r="J56" s="24"/>
      <c r="K56" s="105"/>
      <c r="L56" s="107"/>
      <c r="M56" s="51"/>
      <c r="N56" s="49" t="s">
        <v>16</v>
      </c>
      <c r="O56" s="49" t="str">
        <f>B51</f>
        <v>○○カメラ株式会社、○○メガネ株式会社、株式会社○○ジャパンなど国内取引先多数。
表彰歴：平成○○年度　葛飾ブランド葛飾町工場物語認定、平成○○年度　葛飾区優良工場　メディア掲載：読売新聞など　保有特許：「SSSSSレンズ」特許第000000号、特許第000000号（取得国：日本）</v>
      </c>
      <c r="Q56" s="8"/>
      <c r="R56" s="8"/>
      <c r="S56" s="9"/>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row>
    <row r="57" spans="1:15" ht="13.5">
      <c r="A57" s="12" t="s">
        <v>17</v>
      </c>
      <c r="B57" s="13"/>
      <c r="C57" s="13"/>
      <c r="D57" s="6"/>
      <c r="E57" s="6"/>
      <c r="F57" s="6"/>
      <c r="G57" s="6"/>
      <c r="H57" s="6"/>
      <c r="I57" s="6"/>
      <c r="J57" s="6"/>
      <c r="K57" s="106"/>
      <c r="L57" s="109"/>
      <c r="M57" s="52"/>
      <c r="N57" s="65" t="s">
        <v>99</v>
      </c>
      <c r="O57" s="65">
        <v>1</v>
      </c>
    </row>
    <row r="58" spans="1:15" ht="14.25" thickBot="1">
      <c r="A58" s="14" t="s">
        <v>18</v>
      </c>
      <c r="B58" s="13"/>
      <c r="C58" s="13"/>
      <c r="D58" s="6"/>
      <c r="E58" s="6"/>
      <c r="F58" s="6"/>
      <c r="G58" s="6"/>
      <c r="H58" s="6"/>
      <c r="I58" s="6"/>
      <c r="J58" s="6"/>
      <c r="N58" s="65" t="s">
        <v>98</v>
      </c>
      <c r="O58" s="65">
        <v>1</v>
      </c>
    </row>
    <row r="59" spans="1:15" ht="18" customHeight="1">
      <c r="A59" s="394" t="s">
        <v>220</v>
      </c>
      <c r="B59" s="30" t="s">
        <v>29</v>
      </c>
      <c r="C59" s="31"/>
      <c r="D59" s="32"/>
      <c r="E59" s="32"/>
      <c r="F59" s="32"/>
      <c r="G59" s="32"/>
      <c r="H59" s="32"/>
      <c r="I59" s="32"/>
      <c r="J59" s="103"/>
      <c r="K59" s="255">
        <f>LEN(B60)</f>
        <v>4</v>
      </c>
      <c r="L59" s="256" t="s">
        <v>179</v>
      </c>
      <c r="N59" s="49" t="s">
        <v>97</v>
      </c>
      <c r="O59" s="49" t="e">
        <f>#REF!</f>
        <v>#REF!</v>
      </c>
    </row>
    <row r="60" spans="1:19" ht="36.75" customHeight="1">
      <c r="A60" s="293"/>
      <c r="B60" s="343" t="s">
        <v>205</v>
      </c>
      <c r="C60" s="344"/>
      <c r="D60" s="344"/>
      <c r="E60" s="344"/>
      <c r="F60" s="344"/>
      <c r="G60" s="344"/>
      <c r="H60" s="344"/>
      <c r="I60" s="344"/>
      <c r="J60" s="345"/>
      <c r="K60" s="255"/>
      <c r="L60" s="256"/>
      <c r="N60" s="49" t="s">
        <v>100</v>
      </c>
      <c r="O60" s="49" t="str">
        <f>B60</f>
        <v>葛飾工場</v>
      </c>
      <c r="S60" s="25"/>
    </row>
    <row r="61" spans="1:19" ht="24.75" customHeight="1">
      <c r="A61" s="293"/>
      <c r="B61" s="236" t="s">
        <v>258</v>
      </c>
      <c r="C61" s="237"/>
      <c r="D61" s="237"/>
      <c r="E61" s="237"/>
      <c r="F61" s="237"/>
      <c r="G61" s="237"/>
      <c r="H61" s="237"/>
      <c r="I61" s="237"/>
      <c r="J61" s="238"/>
      <c r="K61" s="255">
        <f>LEN(B62)</f>
        <v>18</v>
      </c>
      <c r="L61" s="256" t="s">
        <v>179</v>
      </c>
      <c r="S61" s="25"/>
    </row>
    <row r="62" spans="1:19" ht="18.75" customHeight="1">
      <c r="A62" s="294"/>
      <c r="B62" s="365" t="s">
        <v>259</v>
      </c>
      <c r="C62" s="398"/>
      <c r="D62" s="398"/>
      <c r="E62" s="398"/>
      <c r="F62" s="398"/>
      <c r="G62" s="398"/>
      <c r="H62" s="398"/>
      <c r="I62" s="398"/>
      <c r="J62" s="399"/>
      <c r="K62" s="255"/>
      <c r="L62" s="256"/>
      <c r="S62" s="25"/>
    </row>
    <row r="63" spans="1:18" ht="18" customHeight="1">
      <c r="A63" s="292" t="s">
        <v>221</v>
      </c>
      <c r="B63" s="33" t="s">
        <v>30</v>
      </c>
      <c r="C63" s="34"/>
      <c r="D63" s="35"/>
      <c r="E63" s="35"/>
      <c r="F63" s="35"/>
      <c r="G63" s="35"/>
      <c r="H63" s="35"/>
      <c r="I63" s="35"/>
      <c r="J63" s="104"/>
      <c r="K63" s="255">
        <f>LEN(B64)</f>
        <v>4</v>
      </c>
      <c r="L63" s="256" t="s">
        <v>179</v>
      </c>
      <c r="N63" s="49" t="s">
        <v>101</v>
      </c>
      <c r="O63" s="49" t="str">
        <f>B64</f>
        <v>福井工場</v>
      </c>
      <c r="R63" s="22"/>
    </row>
    <row r="64" spans="1:15" ht="42" customHeight="1">
      <c r="A64" s="293"/>
      <c r="B64" s="343" t="s">
        <v>211</v>
      </c>
      <c r="C64" s="344"/>
      <c r="D64" s="344"/>
      <c r="E64" s="344"/>
      <c r="F64" s="344"/>
      <c r="G64" s="344"/>
      <c r="H64" s="344"/>
      <c r="I64" s="344"/>
      <c r="J64" s="345"/>
      <c r="K64" s="255"/>
      <c r="L64" s="256"/>
      <c r="N64" s="49" t="s">
        <v>102</v>
      </c>
      <c r="O64" s="49" t="str">
        <f>B67</f>
        <v>切断機R21358、研削機KL56843、加工機ABB-21</v>
      </c>
    </row>
    <row r="65" spans="1:12" ht="20.25" customHeight="1">
      <c r="A65" s="293"/>
      <c r="B65" s="236" t="s">
        <v>258</v>
      </c>
      <c r="C65" s="237"/>
      <c r="D65" s="237"/>
      <c r="E65" s="237"/>
      <c r="F65" s="237"/>
      <c r="G65" s="237"/>
      <c r="H65" s="237"/>
      <c r="I65" s="237"/>
      <c r="J65" s="238"/>
      <c r="K65" s="255">
        <f>LEN(B66)</f>
        <v>13</v>
      </c>
      <c r="L65" s="256" t="s">
        <v>179</v>
      </c>
    </row>
    <row r="66" spans="1:12" ht="22.5" customHeight="1">
      <c r="A66" s="294"/>
      <c r="B66" s="365" t="s">
        <v>260</v>
      </c>
      <c r="C66" s="398"/>
      <c r="D66" s="398"/>
      <c r="E66" s="398"/>
      <c r="F66" s="398"/>
      <c r="G66" s="398"/>
      <c r="H66" s="398"/>
      <c r="I66" s="398"/>
      <c r="J66" s="399"/>
      <c r="K66" s="255"/>
      <c r="L66" s="256"/>
    </row>
    <row r="67" spans="1:15" ht="42" customHeight="1">
      <c r="A67" s="292" t="s">
        <v>257</v>
      </c>
      <c r="B67" s="341" t="s">
        <v>173</v>
      </c>
      <c r="C67" s="320"/>
      <c r="D67" s="320"/>
      <c r="E67" s="320"/>
      <c r="F67" s="320"/>
      <c r="G67" s="320"/>
      <c r="H67" s="320"/>
      <c r="I67" s="320"/>
      <c r="J67" s="321"/>
      <c r="K67" s="195">
        <f>LEN(B67)</f>
        <v>30</v>
      </c>
      <c r="L67" s="196" t="s">
        <v>179</v>
      </c>
      <c r="N67" s="65" t="s">
        <v>108</v>
      </c>
      <c r="O67" s="65">
        <v>1</v>
      </c>
    </row>
    <row r="68" spans="1:15" ht="14.25" customHeight="1">
      <c r="A68" s="293"/>
      <c r="B68" s="236" t="s">
        <v>258</v>
      </c>
      <c r="C68" s="237"/>
      <c r="D68" s="237"/>
      <c r="E68" s="237"/>
      <c r="F68" s="237"/>
      <c r="G68" s="237"/>
      <c r="H68" s="237"/>
      <c r="I68" s="237"/>
      <c r="J68" s="238"/>
      <c r="K68" s="255">
        <f>LEN(B69)</f>
        <v>76</v>
      </c>
      <c r="L68" s="256" t="s">
        <v>179</v>
      </c>
      <c r="N68" s="65"/>
      <c r="O68" s="65"/>
    </row>
    <row r="69" spans="1:15" ht="30.75" customHeight="1">
      <c r="A69" s="294"/>
      <c r="B69" s="365" t="s">
        <v>261</v>
      </c>
      <c r="C69" s="398"/>
      <c r="D69" s="398"/>
      <c r="E69" s="398"/>
      <c r="F69" s="398"/>
      <c r="G69" s="398"/>
      <c r="H69" s="398"/>
      <c r="I69" s="398"/>
      <c r="J69" s="399"/>
      <c r="K69" s="255"/>
      <c r="L69" s="256"/>
      <c r="N69" s="65"/>
      <c r="O69" s="65"/>
    </row>
    <row r="70" spans="1:17" ht="45" customHeight="1" thickBot="1">
      <c r="A70" s="21" t="s">
        <v>107</v>
      </c>
      <c r="B70" s="290"/>
      <c r="C70" s="290"/>
      <c r="D70" s="290"/>
      <c r="E70" s="290"/>
      <c r="F70" s="290"/>
      <c r="G70" s="290"/>
      <c r="H70" s="290"/>
      <c r="I70" s="290"/>
      <c r="J70" s="291"/>
      <c r="N70" s="100" t="s">
        <v>31</v>
      </c>
      <c r="O70" s="100" t="str">
        <f>C74</f>
        <v>125-0062</v>
      </c>
      <c r="Q70" s="22"/>
    </row>
    <row r="71" spans="1:53" s="26" customFormat="1" ht="25.5" customHeight="1">
      <c r="A71" s="23"/>
      <c r="B71" s="23"/>
      <c r="C71" s="23"/>
      <c r="D71" s="23"/>
      <c r="E71" s="23"/>
      <c r="F71" s="23"/>
      <c r="G71" s="23"/>
      <c r="H71" s="24"/>
      <c r="I71" s="24"/>
      <c r="J71" s="24"/>
      <c r="K71" s="105"/>
      <c r="L71" s="107"/>
      <c r="M71" s="51"/>
      <c r="N71" s="100" t="s">
        <v>9</v>
      </c>
      <c r="O71" s="100" t="str">
        <f>B75</f>
        <v>東京都葛飾区青戸７－２－１</v>
      </c>
      <c r="Q71" s="8"/>
      <c r="R71" s="8"/>
      <c r="S71" s="9"/>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row>
    <row r="72" spans="1:15" ht="13.5">
      <c r="A72" s="12" t="s">
        <v>216</v>
      </c>
      <c r="B72" s="13"/>
      <c r="C72" s="13"/>
      <c r="D72" s="6"/>
      <c r="E72" s="6"/>
      <c r="F72" s="6"/>
      <c r="G72" s="6"/>
      <c r="H72" s="6"/>
      <c r="I72" s="6"/>
      <c r="J72" s="6"/>
      <c r="K72" s="106"/>
      <c r="L72" s="109"/>
      <c r="M72" s="52"/>
      <c r="N72" s="49" t="s">
        <v>0</v>
      </c>
      <c r="O72" s="49" t="str">
        <f>I74</f>
        <v>03-3838-5656</v>
      </c>
    </row>
    <row r="73" spans="1:53" s="29" customFormat="1" ht="17.25" customHeight="1" thickBot="1">
      <c r="A73" s="45" t="s">
        <v>229</v>
      </c>
      <c r="B73" s="36"/>
      <c r="C73" s="36"/>
      <c r="D73" s="37"/>
      <c r="E73" s="37"/>
      <c r="F73" s="37"/>
      <c r="G73" s="37"/>
      <c r="H73" s="37"/>
      <c r="I73" s="37"/>
      <c r="J73" s="37"/>
      <c r="K73" s="107"/>
      <c r="L73" s="107"/>
      <c r="M73" s="53"/>
      <c r="N73" s="49" t="s">
        <v>1</v>
      </c>
      <c r="O73" s="49" t="str">
        <f>I75</f>
        <v>03-3838-5657</v>
      </c>
      <c r="Q73" s="27"/>
      <c r="R73" s="27"/>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row>
    <row r="74" spans="1:15" ht="25.5" customHeight="1">
      <c r="A74" s="286" t="s">
        <v>9</v>
      </c>
      <c r="B74" s="38" t="s">
        <v>31</v>
      </c>
      <c r="C74" s="304" t="s">
        <v>121</v>
      </c>
      <c r="D74" s="304"/>
      <c r="E74" s="304"/>
      <c r="F74" s="304"/>
      <c r="G74" s="305"/>
      <c r="H74" s="39" t="s">
        <v>0</v>
      </c>
      <c r="I74" s="411" t="s">
        <v>125</v>
      </c>
      <c r="J74" s="412"/>
      <c r="N74" s="49" t="s">
        <v>28</v>
      </c>
      <c r="O74" s="101" t="str">
        <f>D76</f>
        <v>とうきょう　じろう</v>
      </c>
    </row>
    <row r="75" spans="1:19" ht="25.5" customHeight="1">
      <c r="A75" s="241"/>
      <c r="B75" s="301" t="s">
        <v>122</v>
      </c>
      <c r="C75" s="302"/>
      <c r="D75" s="302"/>
      <c r="E75" s="302"/>
      <c r="F75" s="302"/>
      <c r="G75" s="303"/>
      <c r="H75" s="173" t="s">
        <v>1</v>
      </c>
      <c r="I75" s="274" t="s">
        <v>124</v>
      </c>
      <c r="J75" s="275"/>
      <c r="N75" s="49" t="s">
        <v>4</v>
      </c>
      <c r="O75" s="101" t="str">
        <f>D77</f>
        <v>東京次郎</v>
      </c>
      <c r="S75" s="25"/>
    </row>
    <row r="76" spans="1:18" ht="18" customHeight="1">
      <c r="A76" s="370" t="s">
        <v>2</v>
      </c>
      <c r="B76" s="415" t="s">
        <v>28</v>
      </c>
      <c r="C76" s="416"/>
      <c r="D76" s="409" t="s">
        <v>123</v>
      </c>
      <c r="E76" s="409"/>
      <c r="F76" s="409"/>
      <c r="G76" s="410"/>
      <c r="H76" s="418" t="s">
        <v>3</v>
      </c>
      <c r="I76" s="420" t="s">
        <v>126</v>
      </c>
      <c r="J76" s="421"/>
      <c r="N76" s="49" t="s">
        <v>5</v>
      </c>
      <c r="O76" s="101" t="str">
        <f>D80</f>
        <v>xxxxx@tosho.co.jp</v>
      </c>
      <c r="R76" s="22"/>
    </row>
    <row r="77" spans="1:15" ht="23.25" customHeight="1">
      <c r="A77" s="371"/>
      <c r="B77" s="373" t="s">
        <v>4</v>
      </c>
      <c r="C77" s="374"/>
      <c r="D77" s="368" t="s">
        <v>181</v>
      </c>
      <c r="E77" s="368"/>
      <c r="F77" s="368"/>
      <c r="G77" s="369"/>
      <c r="H77" s="419"/>
      <c r="I77" s="422"/>
      <c r="J77" s="423"/>
      <c r="N77" s="49" t="s">
        <v>3</v>
      </c>
      <c r="O77" s="49" t="str">
        <f>I76</f>
        <v>本店営業部</v>
      </c>
    </row>
    <row r="78" spans="1:10" ht="15.75" customHeight="1">
      <c r="A78" s="371"/>
      <c r="B78" s="375"/>
      <c r="C78" s="376"/>
      <c r="D78" s="282" t="s">
        <v>254</v>
      </c>
      <c r="E78" s="284"/>
      <c r="F78" s="284"/>
      <c r="G78" s="285"/>
      <c r="H78" s="419"/>
      <c r="I78" s="282" t="s">
        <v>258</v>
      </c>
      <c r="J78" s="283"/>
    </row>
    <row r="79" spans="1:10" ht="42.75" customHeight="1">
      <c r="A79" s="371"/>
      <c r="B79" s="417"/>
      <c r="C79" s="307"/>
      <c r="D79" s="387" t="s">
        <v>266</v>
      </c>
      <c r="E79" s="435"/>
      <c r="F79" s="435"/>
      <c r="G79" s="436"/>
      <c r="H79" s="437"/>
      <c r="I79" s="387" t="s">
        <v>267</v>
      </c>
      <c r="J79" s="388"/>
    </row>
    <row r="80" spans="1:17" ht="28.5" customHeight="1">
      <c r="A80" s="371"/>
      <c r="B80" s="373" t="s">
        <v>228</v>
      </c>
      <c r="C80" s="374"/>
      <c r="D80" s="379" t="s">
        <v>128</v>
      </c>
      <c r="E80" s="379"/>
      <c r="F80" s="379"/>
      <c r="G80" s="380"/>
      <c r="H80" s="426" t="s">
        <v>6</v>
      </c>
      <c r="I80" s="385" t="s">
        <v>127</v>
      </c>
      <c r="J80" s="386"/>
      <c r="N80" s="100" t="s">
        <v>6</v>
      </c>
      <c r="O80" s="100" t="str">
        <f>I80</f>
        <v>取締役部長</v>
      </c>
      <c r="Q80" s="41"/>
    </row>
    <row r="81" spans="1:17" ht="18.75" customHeight="1">
      <c r="A81" s="371"/>
      <c r="B81" s="375"/>
      <c r="C81" s="376"/>
      <c r="D81" s="381"/>
      <c r="E81" s="381"/>
      <c r="F81" s="381"/>
      <c r="G81" s="382"/>
      <c r="H81" s="419"/>
      <c r="I81" s="282" t="s">
        <v>258</v>
      </c>
      <c r="J81" s="283"/>
      <c r="N81" s="100"/>
      <c r="O81" s="100"/>
      <c r="Q81" s="41"/>
    </row>
    <row r="82" spans="1:17" ht="28.5" customHeight="1" thickBot="1">
      <c r="A82" s="372"/>
      <c r="B82" s="377"/>
      <c r="C82" s="378"/>
      <c r="D82" s="383"/>
      <c r="E82" s="383"/>
      <c r="F82" s="383"/>
      <c r="G82" s="384"/>
      <c r="H82" s="427"/>
      <c r="I82" s="424" t="s">
        <v>268</v>
      </c>
      <c r="J82" s="425"/>
      <c r="N82" s="100"/>
      <c r="O82" s="100"/>
      <c r="Q82" s="41"/>
    </row>
    <row r="83" spans="1:15" ht="13.5">
      <c r="A83" s="12" t="s">
        <v>222</v>
      </c>
      <c r="B83" s="13"/>
      <c r="C83" s="13"/>
      <c r="D83" s="6"/>
      <c r="E83" s="6"/>
      <c r="F83" s="6"/>
      <c r="G83" s="6"/>
      <c r="H83" s="6"/>
      <c r="I83" s="6"/>
      <c r="J83" s="6"/>
      <c r="K83" s="106"/>
      <c r="L83" s="109"/>
      <c r="M83" s="52"/>
      <c r="N83" s="49" t="s">
        <v>0</v>
      </c>
      <c r="O83" s="49">
        <f>I85</f>
        <v>0</v>
      </c>
    </row>
    <row r="84" spans="1:53" s="29" customFormat="1" ht="17.25" customHeight="1" thickBot="1">
      <c r="A84" s="45" t="s">
        <v>18</v>
      </c>
      <c r="B84" s="36"/>
      <c r="C84" s="36"/>
      <c r="D84" s="37"/>
      <c r="E84" s="37"/>
      <c r="F84" s="37"/>
      <c r="G84" s="37"/>
      <c r="H84" s="37"/>
      <c r="I84" s="37"/>
      <c r="J84" s="37"/>
      <c r="K84" s="107"/>
      <c r="L84" s="107"/>
      <c r="M84" s="53"/>
      <c r="N84" s="49" t="s">
        <v>1</v>
      </c>
      <c r="O84" s="49">
        <f>I86</f>
        <v>0</v>
      </c>
      <c r="Q84" s="27"/>
      <c r="R84" s="27"/>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row>
    <row r="85" spans="1:15" ht="50.25" customHeight="1" thickBot="1">
      <c r="A85" s="287"/>
      <c r="B85" s="288"/>
      <c r="C85" s="288"/>
      <c r="D85" s="288"/>
      <c r="E85" s="288"/>
      <c r="F85" s="288"/>
      <c r="G85" s="288"/>
      <c r="H85" s="288"/>
      <c r="I85" s="288"/>
      <c r="J85" s="289"/>
      <c r="K85" s="106"/>
      <c r="L85" s="109"/>
      <c r="M85" s="52"/>
      <c r="N85" s="100" t="s">
        <v>9</v>
      </c>
      <c r="O85" s="100" t="e">
        <f>#REF!</f>
        <v>#REF!</v>
      </c>
    </row>
    <row r="86" spans="1:15" ht="15" customHeight="1" thickBot="1">
      <c r="A86" s="44" t="s">
        <v>110</v>
      </c>
      <c r="B86" s="13"/>
      <c r="C86" s="13"/>
      <c r="D86" s="6"/>
      <c r="E86" s="6"/>
      <c r="F86" s="6"/>
      <c r="G86" s="6"/>
      <c r="H86" s="6"/>
      <c r="I86" s="6"/>
      <c r="J86" s="6"/>
      <c r="K86" s="106"/>
      <c r="L86" s="109"/>
      <c r="M86" s="52"/>
      <c r="N86" s="100" t="s">
        <v>0</v>
      </c>
      <c r="O86" s="100" t="e">
        <f>#REF!</f>
        <v>#REF!</v>
      </c>
    </row>
    <row r="87" spans="1:15" ht="25.5" customHeight="1">
      <c r="A87" s="286" t="s">
        <v>9</v>
      </c>
      <c r="B87" s="38" t="s">
        <v>31</v>
      </c>
      <c r="C87" s="304" t="s">
        <v>121</v>
      </c>
      <c r="D87" s="304"/>
      <c r="E87" s="304"/>
      <c r="F87" s="304"/>
      <c r="G87" s="305"/>
      <c r="H87" s="39" t="s">
        <v>0</v>
      </c>
      <c r="I87" s="411" t="s">
        <v>125</v>
      </c>
      <c r="J87" s="412"/>
      <c r="N87" s="49" t="s">
        <v>28</v>
      </c>
      <c r="O87" s="101" t="str">
        <f>D89</f>
        <v>とうきょう　さぶろう</v>
      </c>
    </row>
    <row r="88" spans="1:19" ht="25.5" customHeight="1">
      <c r="A88" s="241"/>
      <c r="B88" s="301" t="s">
        <v>122</v>
      </c>
      <c r="C88" s="302"/>
      <c r="D88" s="302"/>
      <c r="E88" s="302"/>
      <c r="F88" s="302"/>
      <c r="G88" s="303"/>
      <c r="H88" s="40" t="s">
        <v>1</v>
      </c>
      <c r="I88" s="274" t="s">
        <v>124</v>
      </c>
      <c r="J88" s="275"/>
      <c r="N88" s="49" t="s">
        <v>4</v>
      </c>
      <c r="O88" s="101" t="str">
        <f>D90</f>
        <v>東京三郎</v>
      </c>
      <c r="S88" s="25"/>
    </row>
    <row r="89" spans="1:18" ht="18" customHeight="1">
      <c r="A89" s="370" t="s">
        <v>2</v>
      </c>
      <c r="B89" s="415" t="s">
        <v>28</v>
      </c>
      <c r="C89" s="416"/>
      <c r="D89" s="409" t="s">
        <v>223</v>
      </c>
      <c r="E89" s="409"/>
      <c r="F89" s="409"/>
      <c r="G89" s="410"/>
      <c r="H89" s="418" t="s">
        <v>3</v>
      </c>
      <c r="I89" s="420" t="s">
        <v>126</v>
      </c>
      <c r="J89" s="421"/>
      <c r="N89" s="49" t="s">
        <v>5</v>
      </c>
      <c r="O89" s="101" t="str">
        <f>D91</f>
        <v>xxxxx@tosho.co.jp</v>
      </c>
      <c r="R89" s="22"/>
    </row>
    <row r="90" spans="1:15" ht="23.25" customHeight="1">
      <c r="A90" s="371"/>
      <c r="B90" s="373" t="s">
        <v>4</v>
      </c>
      <c r="C90" s="374"/>
      <c r="D90" s="368" t="s">
        <v>224</v>
      </c>
      <c r="E90" s="368"/>
      <c r="F90" s="368"/>
      <c r="G90" s="369"/>
      <c r="H90" s="419"/>
      <c r="I90" s="422"/>
      <c r="J90" s="423"/>
      <c r="N90" s="49" t="s">
        <v>3</v>
      </c>
      <c r="O90" s="49" t="str">
        <f>I89</f>
        <v>本店営業部</v>
      </c>
    </row>
    <row r="91" spans="1:17" ht="28.5" customHeight="1" thickBot="1">
      <c r="A91" s="372"/>
      <c r="B91" s="431" t="s">
        <v>5</v>
      </c>
      <c r="C91" s="432"/>
      <c r="D91" s="433" t="s">
        <v>128</v>
      </c>
      <c r="E91" s="433"/>
      <c r="F91" s="433"/>
      <c r="G91" s="434"/>
      <c r="H91" s="170" t="s">
        <v>6</v>
      </c>
      <c r="I91" s="413" t="s">
        <v>226</v>
      </c>
      <c r="J91" s="414"/>
      <c r="N91" s="100" t="s">
        <v>6</v>
      </c>
      <c r="O91" s="100" t="str">
        <f>I91</f>
        <v>常務取締役</v>
      </c>
      <c r="Q91" s="41"/>
    </row>
    <row r="92" spans="1:17" ht="28.5" customHeight="1" thickBot="1">
      <c r="A92" s="132" t="s">
        <v>218</v>
      </c>
      <c r="B92" s="24"/>
      <c r="C92" s="24"/>
      <c r="D92" s="133"/>
      <c r="E92" s="134"/>
      <c r="F92" s="134"/>
      <c r="G92" s="134"/>
      <c r="H92" s="24"/>
      <c r="I92" s="135"/>
      <c r="J92" s="169"/>
      <c r="N92" s="100"/>
      <c r="O92" s="100"/>
      <c r="Q92" s="41"/>
    </row>
    <row r="93" spans="1:15" ht="50.25" customHeight="1" thickBot="1">
      <c r="A93" s="287"/>
      <c r="B93" s="288"/>
      <c r="C93" s="288"/>
      <c r="D93" s="288"/>
      <c r="E93" s="288"/>
      <c r="F93" s="288"/>
      <c r="G93" s="288"/>
      <c r="H93" s="288"/>
      <c r="I93" s="288"/>
      <c r="J93" s="289"/>
      <c r="K93" s="106"/>
      <c r="L93" s="109"/>
      <c r="M93" s="52"/>
      <c r="N93" s="100" t="s">
        <v>9</v>
      </c>
      <c r="O93" s="100" t="e">
        <f>#REF!</f>
        <v>#REF!</v>
      </c>
    </row>
    <row r="94" spans="1:15" ht="15" customHeight="1">
      <c r="A94" s="44" t="s">
        <v>230</v>
      </c>
      <c r="B94" s="13"/>
      <c r="C94" s="13"/>
      <c r="D94" s="6"/>
      <c r="E94" s="6"/>
      <c r="F94" s="6"/>
      <c r="G94" s="6"/>
      <c r="H94" s="6"/>
      <c r="I94" s="6"/>
      <c r="J94" s="6"/>
      <c r="K94" s="106"/>
      <c r="L94" s="109"/>
      <c r="M94" s="52"/>
      <c r="N94" s="100" t="s">
        <v>0</v>
      </c>
      <c r="O94" s="100" t="e">
        <f>#REF!</f>
        <v>#REF!</v>
      </c>
    </row>
    <row r="95" spans="1:15" ht="15" customHeight="1" thickBot="1">
      <c r="A95" s="14" t="s">
        <v>111</v>
      </c>
      <c r="B95" s="13"/>
      <c r="C95" s="13"/>
      <c r="D95" s="6"/>
      <c r="E95" s="6"/>
      <c r="F95" s="6"/>
      <c r="G95" s="6"/>
      <c r="H95" s="6"/>
      <c r="I95" s="6"/>
      <c r="J95" s="6"/>
      <c r="N95" s="100" t="s">
        <v>1</v>
      </c>
      <c r="O95" s="100" t="e">
        <f>#REF!</f>
        <v>#REF!</v>
      </c>
    </row>
    <row r="96" spans="1:15" ht="18" customHeight="1">
      <c r="A96" s="286" t="s">
        <v>2</v>
      </c>
      <c r="B96" s="392" t="s">
        <v>28</v>
      </c>
      <c r="C96" s="393"/>
      <c r="D96" s="272"/>
      <c r="E96" s="272"/>
      <c r="F96" s="272"/>
      <c r="G96" s="273"/>
      <c r="H96" s="306" t="s">
        <v>3</v>
      </c>
      <c r="I96" s="308"/>
      <c r="J96" s="309"/>
      <c r="N96" s="100" t="s">
        <v>3</v>
      </c>
      <c r="O96" s="100" t="e">
        <f>#REF!</f>
        <v>#REF!</v>
      </c>
    </row>
    <row r="97" spans="1:15" ht="28.5" customHeight="1">
      <c r="A97" s="240"/>
      <c r="B97" s="312" t="s">
        <v>4</v>
      </c>
      <c r="C97" s="313"/>
      <c r="D97" s="314"/>
      <c r="E97" s="314"/>
      <c r="F97" s="314"/>
      <c r="G97" s="315"/>
      <c r="H97" s="307"/>
      <c r="I97" s="310"/>
      <c r="J97" s="311"/>
      <c r="N97" s="100"/>
      <c r="O97" s="100"/>
    </row>
    <row r="98" spans="1:17" ht="28.5" customHeight="1">
      <c r="A98" s="241"/>
      <c r="B98" s="270" t="s">
        <v>5</v>
      </c>
      <c r="C98" s="271"/>
      <c r="D98" s="267"/>
      <c r="E98" s="268"/>
      <c r="F98" s="268"/>
      <c r="G98" s="269"/>
      <c r="H98" s="172" t="s">
        <v>6</v>
      </c>
      <c r="I98" s="390"/>
      <c r="J98" s="391"/>
      <c r="N98" s="100" t="s">
        <v>6</v>
      </c>
      <c r="O98" s="100">
        <f>I98</f>
        <v>0</v>
      </c>
      <c r="Q98" s="41"/>
    </row>
    <row r="99" spans="1:17" ht="21.75" customHeight="1">
      <c r="A99" s="131"/>
      <c r="B99" s="24"/>
      <c r="C99" s="24"/>
      <c r="D99" s="133"/>
      <c r="E99" s="134"/>
      <c r="F99" s="134"/>
      <c r="G99" s="134"/>
      <c r="H99" s="24"/>
      <c r="I99" s="135"/>
      <c r="J99" s="136"/>
      <c r="N99" s="100"/>
      <c r="O99" s="100"/>
      <c r="Q99" s="41"/>
    </row>
    <row r="100" spans="1:53" s="43" customFormat="1" ht="52.5" customHeight="1" thickBot="1">
      <c r="A100" s="336" t="s">
        <v>109</v>
      </c>
      <c r="B100" s="337"/>
      <c r="C100" s="337"/>
      <c r="D100" s="337"/>
      <c r="E100" s="337"/>
      <c r="F100" s="337"/>
      <c r="G100" s="337"/>
      <c r="H100" s="338"/>
      <c r="I100" s="339"/>
      <c r="J100" s="340"/>
      <c r="K100" s="105"/>
      <c r="L100" s="107"/>
      <c r="M100" s="51"/>
      <c r="N100" s="65" t="s">
        <v>112</v>
      </c>
      <c r="O100" s="65">
        <v>1</v>
      </c>
      <c r="Q100" s="8"/>
      <c r="R100" s="8"/>
      <c r="S100" s="9"/>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row>
    <row r="101" spans="1:15" ht="45" customHeight="1">
      <c r="A101" s="349" t="s">
        <v>207</v>
      </c>
      <c r="B101" s="350"/>
      <c r="C101" s="350"/>
      <c r="D101" s="350"/>
      <c r="E101" s="350"/>
      <c r="F101" s="350"/>
      <c r="G101" s="350"/>
      <c r="H101" s="350"/>
      <c r="I101" s="350"/>
      <c r="J101" s="351"/>
      <c r="N101" s="49" t="s">
        <v>20</v>
      </c>
      <c r="O101" s="49">
        <f>F111</f>
        <v>0</v>
      </c>
    </row>
    <row r="102" spans="1:15" ht="71.25" customHeight="1" thickBot="1">
      <c r="A102" s="395"/>
      <c r="B102" s="396"/>
      <c r="C102" s="396"/>
      <c r="D102" s="396"/>
      <c r="E102" s="396"/>
      <c r="F102" s="396"/>
      <c r="G102" s="396"/>
      <c r="H102" s="396"/>
      <c r="I102" s="396"/>
      <c r="J102" s="397"/>
      <c r="N102" s="49" t="s">
        <v>21</v>
      </c>
      <c r="O102" s="49">
        <f>I111</f>
        <v>0</v>
      </c>
    </row>
    <row r="103" spans="11:13" ht="25.5" customHeight="1">
      <c r="K103" s="108"/>
      <c r="L103" s="110"/>
      <c r="M103" s="54"/>
    </row>
    <row r="104" spans="1:11" ht="80.25" customHeight="1">
      <c r="A104" s="389" t="s">
        <v>188</v>
      </c>
      <c r="B104" s="389"/>
      <c r="C104" s="389"/>
      <c r="D104" s="389"/>
      <c r="E104" s="389"/>
      <c r="F104" s="389"/>
      <c r="G104" s="389"/>
      <c r="H104" s="389"/>
      <c r="I104" s="389"/>
      <c r="J104" s="389"/>
      <c r="K104" s="123"/>
    </row>
    <row r="106" ht="13.5">
      <c r="A106" s="10" t="s">
        <v>186</v>
      </c>
    </row>
    <row r="107" spans="1:19" ht="132.75" customHeight="1">
      <c r="A107" s="389" t="s">
        <v>206</v>
      </c>
      <c r="B107" s="389"/>
      <c r="C107" s="389"/>
      <c r="D107" s="389"/>
      <c r="E107" s="389"/>
      <c r="F107" s="389"/>
      <c r="G107" s="389"/>
      <c r="H107" s="389"/>
      <c r="I107" s="389"/>
      <c r="J107" s="389"/>
      <c r="S107" s="42"/>
    </row>
    <row r="108" ht="13.5">
      <c r="R108" s="41"/>
    </row>
  </sheetData>
  <sheetProtection insertHyperlinks="0" autoFilter="0" pivotTables="0"/>
  <mergeCells count="142">
    <mergeCell ref="A89:A91"/>
    <mergeCell ref="B37:J37"/>
    <mergeCell ref="B47:J47"/>
    <mergeCell ref="B66:J66"/>
    <mergeCell ref="A85:J85"/>
    <mergeCell ref="B91:C91"/>
    <mergeCell ref="D91:G91"/>
    <mergeCell ref="D79:G79"/>
    <mergeCell ref="H76:H79"/>
    <mergeCell ref="I89:J90"/>
    <mergeCell ref="I82:J82"/>
    <mergeCell ref="B76:C76"/>
    <mergeCell ref="A59:A62"/>
    <mergeCell ref="B62:J62"/>
    <mergeCell ref="H80:H82"/>
    <mergeCell ref="I74:J74"/>
    <mergeCell ref="I76:J77"/>
    <mergeCell ref="B75:G75"/>
    <mergeCell ref="I75:J75"/>
    <mergeCell ref="D89:G89"/>
    <mergeCell ref="I87:J87"/>
    <mergeCell ref="I91:J91"/>
    <mergeCell ref="B89:C89"/>
    <mergeCell ref="A67:A69"/>
    <mergeCell ref="A74:A75"/>
    <mergeCell ref="B77:C79"/>
    <mergeCell ref="D76:G76"/>
    <mergeCell ref="B69:J69"/>
    <mergeCell ref="H89:H90"/>
    <mergeCell ref="A46:J46"/>
    <mergeCell ref="A41:A43"/>
    <mergeCell ref="B43:J43"/>
    <mergeCell ref="C18:J18"/>
    <mergeCell ref="G30:J30"/>
    <mergeCell ref="E30:F30"/>
    <mergeCell ref="B41:J41"/>
    <mergeCell ref="B38:J38"/>
    <mergeCell ref="B36:J36"/>
    <mergeCell ref="A107:J107"/>
    <mergeCell ref="I98:J98"/>
    <mergeCell ref="B96:C96"/>
    <mergeCell ref="A47:A50"/>
    <mergeCell ref="A101:J101"/>
    <mergeCell ref="A102:J102"/>
    <mergeCell ref="B90:C90"/>
    <mergeCell ref="D90:G90"/>
    <mergeCell ref="B53:J53"/>
    <mergeCell ref="A104:J104"/>
    <mergeCell ref="A63:A66"/>
    <mergeCell ref="B60:J60"/>
    <mergeCell ref="A76:A82"/>
    <mergeCell ref="B80:C82"/>
    <mergeCell ref="D80:G82"/>
    <mergeCell ref="B67:J67"/>
    <mergeCell ref="I80:J80"/>
    <mergeCell ref="I79:J79"/>
    <mergeCell ref="B64:J64"/>
    <mergeCell ref="B33:F33"/>
    <mergeCell ref="B31:J31"/>
    <mergeCell ref="B26:J26"/>
    <mergeCell ref="H17:J17"/>
    <mergeCell ref="B14:G14"/>
    <mergeCell ref="A18:A21"/>
    <mergeCell ref="B21:J21"/>
    <mergeCell ref="A4:J4"/>
    <mergeCell ref="B34:J34"/>
    <mergeCell ref="B39:J39"/>
    <mergeCell ref="A100:G100"/>
    <mergeCell ref="H100:J100"/>
    <mergeCell ref="B15:G15"/>
    <mergeCell ref="B48:J48"/>
    <mergeCell ref="H33:I33"/>
    <mergeCell ref="H14:J14"/>
    <mergeCell ref="A8:J8"/>
    <mergeCell ref="H15:J15"/>
    <mergeCell ref="B24:J24"/>
    <mergeCell ref="A29:J29"/>
    <mergeCell ref="A5:J5"/>
    <mergeCell ref="A6:J6"/>
    <mergeCell ref="A7:J7"/>
    <mergeCell ref="A15:A17"/>
    <mergeCell ref="B22:C22"/>
    <mergeCell ref="B19:J19"/>
    <mergeCell ref="B17:G17"/>
    <mergeCell ref="B88:G88"/>
    <mergeCell ref="C74:G74"/>
    <mergeCell ref="A96:A98"/>
    <mergeCell ref="H96:H97"/>
    <mergeCell ref="I96:J97"/>
    <mergeCell ref="B97:C97"/>
    <mergeCell ref="D97:G97"/>
    <mergeCell ref="C87:G87"/>
    <mergeCell ref="A87:A88"/>
    <mergeCell ref="A93:J93"/>
    <mergeCell ref="K63:K64"/>
    <mergeCell ref="L63:L64"/>
    <mergeCell ref="B70:J70"/>
    <mergeCell ref="A51:A53"/>
    <mergeCell ref="K68:K69"/>
    <mergeCell ref="L68:L69"/>
    <mergeCell ref="A54:A55"/>
    <mergeCell ref="D77:G77"/>
    <mergeCell ref="D98:G98"/>
    <mergeCell ref="B98:C98"/>
    <mergeCell ref="D96:G96"/>
    <mergeCell ref="I88:J88"/>
    <mergeCell ref="B54:J54"/>
    <mergeCell ref="B51:J51"/>
    <mergeCell ref="I78:J78"/>
    <mergeCell ref="D78:G78"/>
    <mergeCell ref="I81:J81"/>
    <mergeCell ref="B55:J55"/>
    <mergeCell ref="K49:K50"/>
    <mergeCell ref="L49:L50"/>
    <mergeCell ref="B61:J61"/>
    <mergeCell ref="B65:J65"/>
    <mergeCell ref="B68:J68"/>
    <mergeCell ref="K65:K66"/>
    <mergeCell ref="L65:L66"/>
    <mergeCell ref="K52:K53"/>
    <mergeCell ref="L52:L53"/>
    <mergeCell ref="B50:J50"/>
    <mergeCell ref="H16:J16"/>
    <mergeCell ref="B16:G16"/>
    <mergeCell ref="K61:K62"/>
    <mergeCell ref="L61:L62"/>
    <mergeCell ref="K59:K60"/>
    <mergeCell ref="L59:L60"/>
    <mergeCell ref="B23:C23"/>
    <mergeCell ref="B42:J42"/>
    <mergeCell ref="B25:J25"/>
    <mergeCell ref="B49:J49"/>
    <mergeCell ref="A25:A26"/>
    <mergeCell ref="B52:J52"/>
    <mergeCell ref="A34:A40"/>
    <mergeCell ref="B32:J32"/>
    <mergeCell ref="B40:F40"/>
    <mergeCell ref="B20:J20"/>
    <mergeCell ref="B35:J35"/>
    <mergeCell ref="H40:I40"/>
    <mergeCell ref="B30:D30"/>
    <mergeCell ref="A31:A33"/>
  </mergeCells>
  <conditionalFormatting sqref="B60:J60 B64:J64 D99:G99 I99:J99 I92:J92 D92:G92 B67:J67 D91 B61:B62 B65:B66 B68:B69">
    <cfRule type="notContainsBlanks" priority="7" dxfId="0" stopIfTrue="1">
      <formula>LEN(TRIM(B60))&gt;0</formula>
    </cfRule>
  </conditionalFormatting>
  <conditionalFormatting sqref="H33:I33 H40:I40 B54:J55 B70:J70 H100:J100">
    <cfRule type="notContainsBlanks" priority="12" dxfId="0" stopIfTrue="1">
      <formula>LEN(TRIM(B33))&gt;0</formula>
    </cfRule>
  </conditionalFormatting>
  <conditionalFormatting sqref="B14:G15 H15:J15 B19:B21 C18 B22:C22 F22:F23 I22:I23 B24:J24 B23 H16:H17 B16:B17 B25:B26">
    <cfRule type="notContainsBlanks" priority="11" dxfId="0" stopIfTrue="1">
      <formula>LEN(TRIM(B14))&gt;0</formula>
    </cfRule>
  </conditionalFormatting>
  <conditionalFormatting sqref="B41:J41 B42:B43">
    <cfRule type="notContainsBlanks" priority="10" dxfId="0" stopIfTrue="1">
      <formula>LEN(TRIM(B41))&gt;0</formula>
    </cfRule>
  </conditionalFormatting>
  <conditionalFormatting sqref="B48:J48 B51:J51 B49:B50 B52:B53">
    <cfRule type="notContainsBlanks" priority="9" dxfId="0" stopIfTrue="1">
      <formula>LEN(TRIM(B48))&gt;0</formula>
    </cfRule>
  </conditionalFormatting>
  <conditionalFormatting sqref="B75:G75 C74:G74 D76:G77 I74:J77 I80:J80 I78:I79 D78:D81 I81:I82">
    <cfRule type="notContainsBlanks" priority="6" dxfId="0" stopIfTrue="1">
      <formula>LEN(TRIM(B74))&gt;0</formula>
    </cfRule>
  </conditionalFormatting>
  <conditionalFormatting sqref="D96:G98 I96:J98">
    <cfRule type="notContainsBlanks" priority="3" dxfId="0" stopIfTrue="1">
      <formula>LEN(TRIM(D96))&gt;0</formula>
    </cfRule>
  </conditionalFormatting>
  <conditionalFormatting sqref="B88:G88 C87:G87 D89:G90 I87:J91">
    <cfRule type="notContainsBlanks" priority="1" dxfId="0" stopIfTrue="1">
      <formula>LEN(TRIM(B87))&gt;0</formula>
    </cfRule>
  </conditionalFormatting>
  <hyperlinks>
    <hyperlink ref="A2" r:id="rId1" display="katsu-guide@tokyo-cci.or.jp"/>
    <hyperlink ref="B24" r:id="rId2" display="http://www.tosho-xxxx.co.jp"/>
    <hyperlink ref="D80" r:id="rId3" display="xxxxx@tosho.co.jp"/>
    <hyperlink ref="D91" r:id="rId4" display="xxxxx@tosho.co.jp"/>
    <hyperlink ref="B26" r:id="rId5" display="http://www.tokyo-shoko-xxxx.co.jp&#10;"/>
  </hyperlinks>
  <printOptions horizontalCentered="1"/>
  <pageMargins left="0.5118110236220472" right="0.5118110236220472" top="0.7480314960629921" bottom="0.7480314960629921" header="0.31496062992125984" footer="0.31496062992125984"/>
  <pageSetup fitToHeight="3" horizontalDpi="600" verticalDpi="600" orientation="portrait" paperSize="9" scale="82" r:id="rId8"/>
  <rowBreaks count="3" manualBreakCount="3">
    <brk id="27" max="9" man="1"/>
    <brk id="56" max="9" man="1"/>
    <brk id="91" max="9" man="1"/>
  </rowBreaks>
  <drawing r:id="rId7"/>
  <legacyDrawing r:id="rId6"/>
</worksheet>
</file>

<file path=xl/worksheets/sheet4.xml><?xml version="1.0" encoding="utf-8"?>
<worksheet xmlns="http://schemas.openxmlformats.org/spreadsheetml/2006/main" xmlns:r="http://schemas.openxmlformats.org/officeDocument/2006/relationships">
  <sheetPr codeName="Sheet2"/>
  <dimension ref="B1:H21"/>
  <sheetViews>
    <sheetView zoomScalePageLayoutView="0" workbookViewId="0" topLeftCell="A1">
      <selection activeCell="F19" sqref="F19"/>
    </sheetView>
  </sheetViews>
  <sheetFormatPr defaultColWidth="9.140625" defaultRowHeight="15"/>
  <cols>
    <col min="1" max="1" width="9.00390625" style="1" customWidth="1"/>
    <col min="2" max="2" width="15.57421875" style="2" bestFit="1" customWidth="1"/>
    <col min="3" max="3" width="12.57421875" style="2" bestFit="1" customWidth="1"/>
    <col min="4" max="16384" width="9.00390625" style="2" customWidth="1"/>
  </cols>
  <sheetData>
    <row r="1" spans="2:8" ht="13.5">
      <c r="B1" s="2" t="s">
        <v>60</v>
      </c>
      <c r="C1" s="2" t="s">
        <v>61</v>
      </c>
      <c r="E1" s="2" t="s">
        <v>15</v>
      </c>
      <c r="F1" s="2" t="s">
        <v>64</v>
      </c>
      <c r="H1" s="2" t="s">
        <v>19</v>
      </c>
    </row>
    <row r="2" spans="2:8" ht="13.5">
      <c r="B2" s="3" t="s">
        <v>52</v>
      </c>
      <c r="C2" s="3" t="s">
        <v>32</v>
      </c>
      <c r="E2" s="3" t="s">
        <v>65</v>
      </c>
      <c r="F2" s="3" t="s">
        <v>67</v>
      </c>
      <c r="H2" s="3" t="s">
        <v>62</v>
      </c>
    </row>
    <row r="3" spans="2:8" ht="13.5">
      <c r="B3" s="3" t="s">
        <v>53</v>
      </c>
      <c r="C3" s="3" t="s">
        <v>33</v>
      </c>
      <c r="E3" s="3" t="s">
        <v>66</v>
      </c>
      <c r="F3" s="3" t="s">
        <v>63</v>
      </c>
      <c r="H3" s="3" t="s">
        <v>63</v>
      </c>
    </row>
    <row r="4" spans="2:3" ht="13.5">
      <c r="B4" s="3" t="s">
        <v>54</v>
      </c>
      <c r="C4" s="3" t="s">
        <v>34</v>
      </c>
    </row>
    <row r="5" spans="2:3" ht="13.5">
      <c r="B5" s="3" t="s">
        <v>55</v>
      </c>
      <c r="C5" s="3" t="s">
        <v>35</v>
      </c>
    </row>
    <row r="6" spans="2:3" ht="13.5">
      <c r="B6" s="3" t="s">
        <v>56</v>
      </c>
      <c r="C6" s="3" t="s">
        <v>36</v>
      </c>
    </row>
    <row r="7" spans="2:3" ht="13.5">
      <c r="B7" s="3" t="s">
        <v>57</v>
      </c>
      <c r="C7" s="3" t="s">
        <v>37</v>
      </c>
    </row>
    <row r="8" spans="2:3" ht="13.5">
      <c r="B8" s="3" t="s">
        <v>58</v>
      </c>
      <c r="C8" s="3" t="s">
        <v>38</v>
      </c>
    </row>
    <row r="9" spans="2:3" ht="13.5">
      <c r="B9" s="3" t="s">
        <v>59</v>
      </c>
      <c r="C9" s="3" t="s">
        <v>39</v>
      </c>
    </row>
    <row r="10" ht="13.5">
      <c r="C10" s="3" t="s">
        <v>40</v>
      </c>
    </row>
    <row r="11" ht="13.5">
      <c r="C11" s="3" t="s">
        <v>41</v>
      </c>
    </row>
    <row r="12" ht="13.5">
      <c r="C12" s="3" t="s">
        <v>42</v>
      </c>
    </row>
    <row r="13" ht="13.5">
      <c r="C13" s="3" t="s">
        <v>43</v>
      </c>
    </row>
    <row r="14" ht="13.5">
      <c r="C14" s="3" t="s">
        <v>44</v>
      </c>
    </row>
    <row r="15" ht="13.5">
      <c r="C15" s="3" t="s">
        <v>45</v>
      </c>
    </row>
    <row r="16" ht="13.5">
      <c r="C16" s="3" t="s">
        <v>46</v>
      </c>
    </row>
    <row r="17" ht="13.5">
      <c r="C17" s="3" t="s">
        <v>47</v>
      </c>
    </row>
    <row r="18" ht="13.5">
      <c r="C18" s="3" t="s">
        <v>48</v>
      </c>
    </row>
    <row r="19" ht="13.5">
      <c r="C19" s="3" t="s">
        <v>49</v>
      </c>
    </row>
    <row r="20" ht="13.5">
      <c r="C20" s="3" t="s">
        <v>50</v>
      </c>
    </row>
    <row r="21" ht="13.5">
      <c r="C21" s="3"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2017-07-25T05:11:01Z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